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rdauņu_pļavas/"/>
    </mc:Choice>
  </mc:AlternateContent>
  <xr:revisionPtr revIDLastSave="386" documentId="13_ncr:1_{192C6A82-7E66-47D9-B6A1-C2E12CDA9011}" xr6:coauthVersionLast="47" xr6:coauthVersionMax="47" xr10:uidLastSave="{3100B3D8-94C6-4728-9C2D-7D2DFC90A432}"/>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L18" i="1"/>
  <c r="B18" i="1"/>
  <c r="H50" i="1"/>
  <c r="H49" i="1"/>
  <c r="H21" i="1"/>
  <c r="H48"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9"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9" i="1"/>
  <c r="H56" i="1" l="1"/>
  <c r="H57" i="1"/>
  <c r="H58" i="1"/>
  <c r="H59" i="1"/>
  <c r="H60" i="1"/>
  <c r="H61" i="1"/>
  <c r="H55" i="1"/>
  <c r="H51" i="1"/>
  <c r="H47" i="1"/>
  <c r="G64" i="1"/>
  <c r="G65" i="1"/>
  <c r="B29" i="1" l="1"/>
  <c r="C29" i="1"/>
  <c r="F29" i="1" l="1"/>
</calcChain>
</file>

<file path=xl/sharedStrings.xml><?xml version="1.0" encoding="utf-8"?>
<sst xmlns="http://schemas.openxmlformats.org/spreadsheetml/2006/main" count="2951" uniqueCount="1010">
  <si>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</si>
  <si>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</si>
  <si>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</si>
  <si>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</si>
  <si>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</si>
  <si>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</si>
  <si>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</si>
  <si>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</si>
  <si>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</si>
  <si>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</si>
  <si>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</si>
  <si>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</si>
  <si>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</si>
  <si>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</si>
  <si>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</si>
  <si>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</si>
  <si>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Gardauņu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</si>
  <si>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</si>
  <si>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</si>
  <si>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</si>
  <si>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</si>
  <si>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</si>
  <si>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</si>
  <si>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</si>
  <si>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</si>
  <si>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</si>
  <si>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</si>
  <si>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</si>
  <si>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</si>
  <si>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</si>
  <si>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</si>
  <si>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</si>
  <si>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</si>
  <si>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</si>
  <si>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</si>
  <si>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</si>
  <si>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</si>
  <si>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</si>
  <si>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</si>
  <si>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</si>
  <si>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</si>
  <si>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</si>
  <si>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</si>
  <si>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</si>
  <si>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</si>
  <si>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</si>
  <si>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</si>
  <si>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</si>
  <si>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</si>
  <si>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</si>
  <si>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</si>
  <si>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</si>
  <si>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</si>
  <si>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</si>
  <si>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</si>
  <si>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</si>
  <si>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</si>
  <si>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</si>
  <si>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</si>
  <si>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</si>
  <si>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</si>
  <si>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</si>
  <si>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</si>
  <si>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</si>
  <si>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</si>
  <si>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</si>
  <si>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</si>
  <si>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</si>
  <si>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</si>
  <si>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</si>
  <si>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</si>
  <si>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</si>
  <si>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</si>
  <si>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</si>
  <si>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</si>
  <si>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</si>
  <si>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</si>
  <si>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</si>
  <si>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</si>
  <si>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</si>
  <si>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</si>
  <si>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</si>
  <si>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</si>
  <si>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</si>
  <si>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</si>
  <si>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</si>
  <si>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</si>
  <si>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</si>
  <si>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</si>
  <si>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</si>
  <si>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</si>
  <si>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</si>
  <si>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</si>
  <si>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</si>
  <si>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</si>
  <si>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</si>
  <si>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</si>
  <si>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</si>
  <si>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</si>
  <si>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</si>
  <si>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</si>
  <si>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</si>
  <si>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</si>
  <si>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</si>
  <si>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</si>
  <si>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</si>
  <si>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</si>
  <si>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</si>
  <si>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</si>
  <si>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</si>
  <si>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</si>
  <si>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</si>
  <si>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Teritorija tiek veidota, lai saglabātu Eiropas nozīmes īpaši aizsargājamos biotopus: Sugām bagātas ganības un ganītas pļavas (6270*) un Palieņu zālāji (6450), un ar tiem saistītās īpaši aizsargājamās sugas.</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</si>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</sst>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8">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Calibri"/>
      <scheme val="minor"/>
    </font>
    <font>
      <sz val="11"/>
      <color theme="1"/>
      <name val="Calibri"/>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0" fontId="26" fillId="2" borderId="0" xfId="0" applyFont="1" applyFill="1" applyAlignment="1">
      <alignment horizontal="center" vertical="center"/>
    </xf>
    <xf numFmtId="166" fontId="0" fillId="0" borderId="0" xfId="0" applyNumberFormat="1" applyAlignment="1">
      <alignment wrapText="1"/>
    </xf>
    <xf numFmtId="2" fontId="27" fillId="0" borderId="1" xfId="0" applyNumberFormat="1" applyFont="1" applyBorder="1" applyAlignment="1">
      <alignment horizontal="center" vertical="center"/>
    </xf>
    <xf numFmtId="0" fontId="26" fillId="0" borderId="0" xfId="0" applyFont="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8"/>
  <sheetViews>
    <sheetView tabSelected="1" workbookViewId="0">
      <selection activeCell="L3" sqref="L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 min="14" max="14" width="9.28515625" bestFit="1" customWidth="1"/>
  </cols>
  <sheetData>
    <row r="1" spans="1:12" ht="52.5" customHeight="1">
      <c r="A1" s="143" t="s">
        <v>0</v>
      </c>
      <c r="B1" s="143"/>
      <c r="C1" s="143"/>
      <c r="D1" s="143"/>
      <c r="E1" s="143"/>
      <c r="F1" s="143"/>
      <c r="G1" s="143"/>
      <c r="H1" s="143"/>
      <c r="I1" s="143"/>
      <c r="J1" s="143"/>
    </row>
    <row r="2" spans="1:12">
      <c r="A2" s="91" t="s">
        <v>1</v>
      </c>
      <c r="B2" s="91"/>
      <c r="C2" s="91"/>
      <c r="D2" s="91"/>
      <c r="E2" s="91"/>
      <c r="F2" s="91"/>
      <c r="G2" s="91"/>
      <c r="H2" s="91"/>
      <c r="I2" s="91"/>
      <c r="J2" s="91"/>
    </row>
    <row r="3" spans="1:12" ht="26.25" customHeight="1">
      <c r="A3" s="151" t="s">
        <v>2</v>
      </c>
      <c r="B3" s="131" t="s">
        <v>3</v>
      </c>
      <c r="C3" s="131"/>
      <c r="D3" s="131"/>
      <c r="E3" s="131"/>
      <c r="F3" s="175" t="s">
        <v>4</v>
      </c>
      <c r="G3" s="175"/>
      <c r="H3" s="175"/>
      <c r="I3" s="175"/>
      <c r="J3" s="175"/>
      <c r="K3" s="72">
        <v>4</v>
      </c>
    </row>
    <row r="4" spans="1:12" ht="24" customHeight="1">
      <c r="A4" s="151"/>
      <c r="B4" s="144" t="str">
        <f>IFERROR(INDEX('Skaidrojumi 1. daļa un biotopi'!$B$3:$C$5,MATCH(Anketa!$F$3,'Skaidrojumi 1. daļa un biotopi'!$B$3:$B$5,0),2),"")</f>
        <v>teritorijas, kas noteiktas īpaši aizsargājamo sugu, izņemot putnus, un īpaši aizsargājamo biotopu aizsardzībai</v>
      </c>
      <c r="C4" s="145"/>
      <c r="D4" s="145"/>
      <c r="E4" s="145"/>
      <c r="F4" s="145"/>
      <c r="G4" s="145"/>
      <c r="H4" s="145"/>
      <c r="I4" s="145"/>
      <c r="J4" s="146"/>
    </row>
    <row r="5" spans="1:12" ht="21" customHeight="1">
      <c r="A5" s="159" t="s">
        <v>5</v>
      </c>
      <c r="B5" s="92" t="s">
        <v>6</v>
      </c>
      <c r="C5" s="92"/>
      <c r="D5" s="92"/>
      <c r="E5" s="147">
        <v>1032</v>
      </c>
      <c r="F5" s="147"/>
      <c r="G5" s="147"/>
      <c r="H5" s="147"/>
      <c r="I5" s="147"/>
      <c r="J5" s="147"/>
      <c r="K5" s="75"/>
    </row>
    <row r="6" spans="1:12" ht="21" customHeight="1">
      <c r="A6" s="138"/>
      <c r="B6" s="151" t="s">
        <v>7</v>
      </c>
      <c r="C6" s="160"/>
      <c r="D6" s="161"/>
      <c r="E6" s="155"/>
      <c r="F6" s="156"/>
      <c r="G6" s="156"/>
      <c r="H6" s="156"/>
      <c r="I6" s="156"/>
      <c r="J6" s="157"/>
    </row>
    <row r="7" spans="1:12" ht="21" customHeight="1">
      <c r="A7" s="42" t="s">
        <v>8</v>
      </c>
      <c r="B7" s="150" t="s">
        <v>9</v>
      </c>
      <c r="C7" s="150"/>
      <c r="D7" s="150"/>
      <c r="E7" s="148" t="s">
        <v>10</v>
      </c>
      <c r="F7" s="148"/>
      <c r="G7" s="148"/>
      <c r="H7" s="148"/>
      <c r="I7" s="148"/>
      <c r="J7" s="148"/>
    </row>
    <row r="8" spans="1:12" ht="33.75" customHeight="1">
      <c r="A8" s="42" t="s">
        <v>11</v>
      </c>
      <c r="B8" s="152" t="s">
        <v>12</v>
      </c>
      <c r="C8" s="153"/>
      <c r="D8" s="154"/>
      <c r="E8" s="155" t="s">
        <v>13</v>
      </c>
      <c r="F8" s="156"/>
      <c r="G8" s="156"/>
      <c r="H8" s="156"/>
      <c r="I8" s="156"/>
      <c r="J8" s="157"/>
    </row>
    <row r="9" spans="1:12" ht="21" customHeight="1">
      <c r="A9" s="42" t="s">
        <v>14</v>
      </c>
      <c r="B9" s="150" t="s">
        <v>15</v>
      </c>
      <c r="C9" s="150"/>
      <c r="D9" s="150"/>
      <c r="E9" s="158" t="s">
        <v>16</v>
      </c>
      <c r="F9" s="148"/>
      <c r="G9" s="148"/>
      <c r="H9" s="148"/>
      <c r="I9" s="148"/>
      <c r="J9" s="148"/>
    </row>
    <row r="10" spans="1:12" ht="22.5" customHeight="1">
      <c r="A10" s="42" t="s">
        <v>17</v>
      </c>
      <c r="B10" s="149" t="s">
        <v>18</v>
      </c>
      <c r="C10" s="149"/>
      <c r="D10" s="149"/>
      <c r="E10" s="149"/>
      <c r="F10" s="148" t="s">
        <v>19</v>
      </c>
      <c r="G10" s="148"/>
      <c r="H10" s="148"/>
      <c r="I10" s="148"/>
      <c r="J10" s="148"/>
    </row>
    <row r="11" spans="1:12" ht="22.5" customHeight="1">
      <c r="A11" s="42" t="s">
        <v>20</v>
      </c>
      <c r="B11" s="149" t="s">
        <v>21</v>
      </c>
      <c r="C11" s="149"/>
      <c r="D11" s="149"/>
      <c r="E11" s="149"/>
      <c r="F11" s="148" t="s">
        <v>22</v>
      </c>
      <c r="G11" s="148"/>
      <c r="H11" s="148"/>
      <c r="I11" s="148"/>
      <c r="J11" s="148"/>
    </row>
    <row r="12" spans="1:12" ht="22.5" customHeight="1">
      <c r="A12" s="150" t="s">
        <v>23</v>
      </c>
      <c r="B12" s="149" t="s">
        <v>24</v>
      </c>
      <c r="C12" s="149"/>
      <c r="D12" s="149"/>
      <c r="E12" s="149"/>
      <c r="F12" s="29" t="s">
        <v>25</v>
      </c>
      <c r="G12" s="148">
        <v>624326</v>
      </c>
      <c r="H12" s="148"/>
      <c r="I12" s="148"/>
      <c r="J12" s="148"/>
    </row>
    <row r="13" spans="1:12" ht="22.5" customHeight="1">
      <c r="A13" s="150"/>
      <c r="B13" s="149"/>
      <c r="C13" s="149"/>
      <c r="D13" s="149"/>
      <c r="E13" s="149"/>
      <c r="F13" s="29" t="s">
        <v>26</v>
      </c>
      <c r="G13" s="148">
        <v>270853</v>
      </c>
      <c r="H13" s="148"/>
      <c r="I13" s="148"/>
      <c r="J13" s="148"/>
    </row>
    <row r="14" spans="1:12" ht="23.25" customHeight="1">
      <c r="A14" s="50" t="s">
        <v>27</v>
      </c>
      <c r="B14" s="127" t="s">
        <v>28</v>
      </c>
      <c r="C14" s="129"/>
      <c r="D14" s="76">
        <v>53.2134</v>
      </c>
      <c r="E14" s="127" t="s">
        <v>29</v>
      </c>
      <c r="F14" s="128"/>
      <c r="G14" s="128"/>
      <c r="H14" s="129"/>
      <c r="I14" s="179" t="s">
        <v>30</v>
      </c>
      <c r="J14" s="179"/>
    </row>
    <row r="15" spans="1:12">
      <c r="A15" s="193" t="s">
        <v>31</v>
      </c>
      <c r="B15" s="193"/>
      <c r="C15" s="193"/>
      <c r="D15" s="193"/>
      <c r="E15" s="193"/>
      <c r="F15" s="193"/>
      <c r="G15" s="193"/>
      <c r="H15" s="193"/>
      <c r="I15" s="193"/>
      <c r="J15" s="193"/>
      <c r="K15" s="193"/>
      <c r="L15" s="194"/>
    </row>
    <row r="16" spans="1:12" ht="15" customHeight="1">
      <c r="A16" s="138" t="s">
        <v>32</v>
      </c>
      <c r="B16" s="138" t="s">
        <v>33</v>
      </c>
      <c r="C16" s="138"/>
      <c r="D16" s="138"/>
      <c r="E16" s="181" t="s">
        <v>34</v>
      </c>
      <c r="F16" s="181" t="s">
        <v>35</v>
      </c>
      <c r="G16" s="130" t="s">
        <v>36</v>
      </c>
      <c r="H16" s="130"/>
      <c r="I16" s="130"/>
      <c r="J16" s="130"/>
      <c r="K16" s="198" t="s">
        <v>37</v>
      </c>
      <c r="L16" s="195" t="s">
        <v>38</v>
      </c>
    </row>
    <row r="17" spans="1:14" ht="30" customHeight="1">
      <c r="A17" s="132"/>
      <c r="B17" s="132"/>
      <c r="C17" s="132"/>
      <c r="D17" s="132"/>
      <c r="E17" s="131"/>
      <c r="F17" s="131"/>
      <c r="G17" s="30" t="s">
        <v>39</v>
      </c>
      <c r="H17" s="30" t="s">
        <v>40</v>
      </c>
      <c r="I17" s="30" t="s">
        <v>41</v>
      </c>
      <c r="J17" s="30" t="s">
        <v>42</v>
      </c>
      <c r="K17" s="199"/>
      <c r="L17" s="196"/>
    </row>
    <row r="18" spans="1:14" ht="30" customHeight="1">
      <c r="A18" s="43" t="s">
        <v>43</v>
      </c>
      <c r="B18" s="187" t="str">
        <f>IFERROR(INDEX('Skaidrojumi 1. daļa un biotopi'!$B$18:$C$78,MATCH(Anketa!A18,'Skaidrojumi 1. daļa un biotopi'!$B$18:$B$78,0),2),"")</f>
        <v>Sugām bagātas ganības un ganītas pļavas</v>
      </c>
      <c r="C18" s="187"/>
      <c r="D18" s="187"/>
      <c r="E18" s="78">
        <v>46.965499999999999</v>
      </c>
      <c r="F18" s="43" t="s">
        <v>44</v>
      </c>
      <c r="G18" s="43" t="s">
        <v>45</v>
      </c>
      <c r="H18" s="43" t="s">
        <v>46</v>
      </c>
      <c r="I18" s="43" t="s">
        <v>45</v>
      </c>
      <c r="J18" s="43" t="s">
        <v>45</v>
      </c>
      <c r="K18" s="215">
        <v>24936.41</v>
      </c>
      <c r="L18" s="74">
        <f>E18*100/K18</f>
        <v>0.18834106433123293</v>
      </c>
    </row>
    <row r="19" spans="1:14" ht="29.25" customHeight="1">
      <c r="A19" s="43">
        <v>6450</v>
      </c>
      <c r="B19" s="187" t="str">
        <f>IFERROR(INDEX('Skaidrojumi 1. daļa un biotopi'!$B$18:$C$78,MATCH(Anketa!A19,'Skaidrojumi 1. daļa un biotopi'!$B$18:$B$78,0),2),"")</f>
        <v>Palieņu zālāji</v>
      </c>
      <c r="C19" s="187"/>
      <c r="D19" s="187"/>
      <c r="E19" s="78">
        <v>4.4081999999999999</v>
      </c>
      <c r="F19" s="43" t="s">
        <v>44</v>
      </c>
      <c r="G19" s="43" t="s">
        <v>45</v>
      </c>
      <c r="H19" s="43" t="s">
        <v>46</v>
      </c>
      <c r="I19" s="43" t="s">
        <v>45</v>
      </c>
      <c r="J19" s="43" t="s">
        <v>45</v>
      </c>
      <c r="K19" s="73">
        <v>18982.7192</v>
      </c>
      <c r="L19" s="74">
        <f>E19*100/K19</f>
        <v>2.3222173565102307E-2</v>
      </c>
      <c r="M19" s="6"/>
      <c r="N19" s="216"/>
    </row>
    <row r="20" spans="1:14" ht="63" customHeight="1">
      <c r="A20" s="197" t="s">
        <v>47</v>
      </c>
      <c r="B20" s="197"/>
      <c r="C20" s="197"/>
      <c r="D20" s="197"/>
      <c r="E20" s="197"/>
      <c r="F20" s="197"/>
      <c r="G20" s="197"/>
      <c r="H20" s="197"/>
      <c r="I20" s="197"/>
      <c r="J20" s="197"/>
      <c r="K20" s="197"/>
      <c r="L20" s="197"/>
    </row>
    <row r="21" spans="1:14" ht="22.5" customHeight="1">
      <c r="A21" s="66" t="s">
        <v>48</v>
      </c>
      <c r="B21" s="135" t="s">
        <v>49</v>
      </c>
      <c r="C21" s="136"/>
      <c r="D21" s="90">
        <f>SUM(E18:E19)</f>
        <v>51.373699999999999</v>
      </c>
      <c r="E21" s="135" t="s">
        <v>50</v>
      </c>
      <c r="F21" s="188"/>
      <c r="G21" s="136"/>
      <c r="H21" s="84">
        <f>D21/D14</f>
        <v>0.96542788094728016</v>
      </c>
      <c r="I21" s="65"/>
      <c r="J21" s="65"/>
      <c r="K21" s="65"/>
      <c r="M21" s="77"/>
    </row>
    <row r="22" spans="1:14">
      <c r="A22" s="91" t="s">
        <v>51</v>
      </c>
      <c r="B22" s="91"/>
      <c r="C22" s="91"/>
      <c r="D22" s="91"/>
      <c r="E22" s="91"/>
      <c r="F22" s="91"/>
      <c r="G22" s="91"/>
      <c r="H22" s="91"/>
      <c r="I22" s="91"/>
      <c r="J22" s="91"/>
      <c r="K22" s="39"/>
    </row>
    <row r="23" spans="1:14" ht="28.5" customHeight="1">
      <c r="A23" s="201" t="s">
        <v>52</v>
      </c>
      <c r="B23" s="201"/>
      <c r="C23" s="201"/>
      <c r="D23" s="201"/>
      <c r="E23" s="201"/>
      <c r="F23" s="201"/>
      <c r="G23" s="201"/>
      <c r="H23" s="201"/>
      <c r="I23" s="201"/>
      <c r="J23" s="201"/>
      <c r="K23" s="39"/>
    </row>
    <row r="24" spans="1:14" ht="28.5" customHeight="1">
      <c r="A24" s="189" t="s">
        <v>53</v>
      </c>
      <c r="B24" s="190"/>
      <c r="C24" s="191"/>
      <c r="D24" s="83"/>
      <c r="E24" s="200"/>
      <c r="F24" s="200"/>
      <c r="G24" s="200"/>
      <c r="H24" s="200"/>
      <c r="I24" s="200"/>
      <c r="J24" s="200"/>
      <c r="K24" s="39"/>
    </row>
    <row r="25" spans="1:14" ht="31.5" customHeight="1">
      <c r="A25" s="133" t="s">
        <v>54</v>
      </c>
      <c r="B25" s="133"/>
      <c r="C25" s="133"/>
      <c r="D25" s="134"/>
      <c r="E25" s="131" t="s">
        <v>55</v>
      </c>
      <c r="F25" s="131"/>
      <c r="G25" s="131"/>
      <c r="H25" s="131"/>
      <c r="I25" s="131"/>
      <c r="J25" s="131"/>
      <c r="K25" s="37"/>
    </row>
    <row r="26" spans="1:14" ht="25.5" customHeight="1">
      <c r="A26" s="131" t="s">
        <v>56</v>
      </c>
      <c r="B26" s="132" t="s">
        <v>32</v>
      </c>
      <c r="C26" s="131" t="s">
        <v>57</v>
      </c>
      <c r="D26" s="131" t="s">
        <v>58</v>
      </c>
      <c r="E26" s="132" t="s">
        <v>59</v>
      </c>
      <c r="F26" s="131" t="s">
        <v>60</v>
      </c>
      <c r="G26" s="131"/>
      <c r="H26" s="132" t="s">
        <v>61</v>
      </c>
      <c r="I26" s="131" t="s">
        <v>62</v>
      </c>
      <c r="J26" s="131" t="s">
        <v>35</v>
      </c>
      <c r="K26" s="40"/>
      <c r="L26" s="41"/>
      <c r="M26" s="40"/>
    </row>
    <row r="27" spans="1:14" ht="24" customHeight="1">
      <c r="A27" s="131"/>
      <c r="B27" s="132"/>
      <c r="C27" s="131"/>
      <c r="D27" s="131"/>
      <c r="E27" s="132"/>
      <c r="F27" s="38" t="s">
        <v>63</v>
      </c>
      <c r="G27" s="38" t="s">
        <v>64</v>
      </c>
      <c r="H27" s="132"/>
      <c r="I27" s="131"/>
      <c r="J27" s="131"/>
      <c r="K27" s="40"/>
      <c r="L27" s="41"/>
      <c r="M27" s="40"/>
    </row>
    <row r="28" spans="1:14" ht="30.75" customHeight="1">
      <c r="A28" s="94" t="s">
        <v>65</v>
      </c>
      <c r="B28" s="94"/>
      <c r="C28" s="94"/>
      <c r="D28" s="94"/>
      <c r="E28" s="94"/>
      <c r="F28" s="94"/>
      <c r="G28" s="94"/>
      <c r="H28" s="94"/>
      <c r="I28" s="94"/>
      <c r="J28" s="94"/>
      <c r="K28" s="40"/>
      <c r="L28" s="41"/>
      <c r="M28" s="40"/>
    </row>
    <row r="29" spans="1:14" ht="31.5" customHeight="1">
      <c r="A29" s="79"/>
      <c r="B29" s="80" t="str">
        <f>IFERROR(INDEX('Biotopu direktīvas II p. sugas'!$B$2:$D$69,MATCH($D29,'Biotopu direktīvas II p. sugas'!$B$2:$B$69,0),3),"")</f>
        <v/>
      </c>
      <c r="C29" s="81" t="str">
        <f>IFERROR(INDEX('Biotopu direktīvas II p. sugas'!$B$2:$D$69,MATCH($D29,'Biotopu direktīvas II p. sugas'!$B$2:$B$69,0),2),"")</f>
        <v/>
      </c>
      <c r="D29" s="82"/>
      <c r="E29" s="79"/>
      <c r="F29" s="79" t="str">
        <f>IFERROR(INDEX('Sugas skaidrojumi'!$A$12:$B$15,MATCH(Anketa!E29,'Sugas skaidrojumi'!$A$12:$A$15,0),2),"")</f>
        <v/>
      </c>
      <c r="G29" s="79"/>
      <c r="H29" s="79"/>
      <c r="I29" s="79"/>
      <c r="J29" s="79"/>
      <c r="K29" s="37"/>
    </row>
    <row r="30" spans="1:14" ht="33" customHeight="1">
      <c r="A30" s="139" t="s">
        <v>66</v>
      </c>
      <c r="B30" s="140"/>
      <c r="C30" s="140"/>
      <c r="D30" s="140"/>
      <c r="E30" s="140"/>
      <c r="F30" s="140"/>
      <c r="G30" s="140"/>
      <c r="H30" s="140"/>
      <c r="I30" s="140"/>
      <c r="J30" s="141"/>
    </row>
    <row r="31" spans="1:14" ht="33" customHeight="1">
      <c r="A31" s="85"/>
      <c r="B31" s="86"/>
      <c r="C31" s="87"/>
      <c r="D31" s="85"/>
      <c r="E31" s="88"/>
      <c r="F31" s="85"/>
      <c r="G31" s="85"/>
      <c r="H31" s="88"/>
      <c r="I31" s="88"/>
      <c r="J31" s="88"/>
    </row>
    <row r="32" spans="1:14" ht="124.5" customHeight="1" thickBot="1">
      <c r="A32" s="95" t="s">
        <v>67</v>
      </c>
      <c r="B32" s="95"/>
      <c r="C32" s="95"/>
      <c r="D32" s="95"/>
      <c r="E32" s="95"/>
      <c r="F32" s="95"/>
      <c r="G32" s="95"/>
      <c r="H32" s="95"/>
      <c r="I32" s="95"/>
      <c r="J32" s="95"/>
    </row>
    <row r="33" spans="1:12" ht="26.25" customHeight="1">
      <c r="A33" s="103" t="s">
        <v>68</v>
      </c>
      <c r="B33" s="181" t="s">
        <v>69</v>
      </c>
      <c r="C33" s="181"/>
      <c r="D33" s="181"/>
      <c r="E33" s="181"/>
      <c r="F33" s="181"/>
      <c r="G33" s="138" t="s">
        <v>34</v>
      </c>
      <c r="H33" s="138"/>
    </row>
    <row r="34" spans="1:12" ht="26.25" customHeight="1">
      <c r="A34" s="103"/>
      <c r="B34" s="115" t="s">
        <v>70</v>
      </c>
      <c r="C34" s="116"/>
      <c r="D34" s="116"/>
      <c r="E34" s="116"/>
      <c r="F34" s="117"/>
      <c r="G34" s="142">
        <v>0</v>
      </c>
      <c r="H34" s="134"/>
    </row>
    <row r="35" spans="1:12" ht="26.25" customHeight="1">
      <c r="A35" s="103"/>
      <c r="B35" s="115" t="s">
        <v>71</v>
      </c>
      <c r="C35" s="116"/>
      <c r="D35" s="116"/>
      <c r="E35" s="116"/>
      <c r="F35" s="117"/>
      <c r="G35" s="142">
        <v>0</v>
      </c>
      <c r="H35" s="134"/>
    </row>
    <row r="36" spans="1:12" ht="23.25" customHeight="1">
      <c r="A36" s="104"/>
      <c r="B36" s="182"/>
      <c r="C36" s="182"/>
      <c r="D36" s="182"/>
      <c r="E36" s="182"/>
      <c r="F36" s="182"/>
      <c r="G36" s="137"/>
      <c r="H36" s="137"/>
    </row>
    <row r="37" spans="1:12" ht="23.25" customHeight="1">
      <c r="A37" s="205" t="s">
        <v>72</v>
      </c>
      <c r="B37" s="204" t="s">
        <v>73</v>
      </c>
      <c r="C37" s="204"/>
      <c r="D37" s="204"/>
      <c r="E37" s="204"/>
      <c r="F37" s="204"/>
      <c r="G37" s="202"/>
      <c r="H37" s="202"/>
      <c r="I37" s="204"/>
      <c r="J37" s="204"/>
      <c r="K37" s="202"/>
      <c r="L37" s="202"/>
    </row>
    <row r="38" spans="1:12" ht="33" customHeight="1">
      <c r="A38" s="103"/>
      <c r="B38" s="206" t="s">
        <v>74</v>
      </c>
      <c r="C38" s="207"/>
      <c r="D38" s="54" t="s">
        <v>75</v>
      </c>
      <c r="E38" s="206" t="s">
        <v>76</v>
      </c>
      <c r="F38" s="211"/>
      <c r="G38" s="186" t="s">
        <v>77</v>
      </c>
      <c r="H38" s="186"/>
      <c r="I38" s="203" t="s">
        <v>28</v>
      </c>
      <c r="J38" s="203"/>
      <c r="K38" s="202" t="s">
        <v>78</v>
      </c>
      <c r="L38" s="202"/>
    </row>
    <row r="39" spans="1:12" ht="36.75" customHeight="1">
      <c r="A39" s="103"/>
      <c r="B39" s="208"/>
      <c r="C39" s="209"/>
      <c r="D39" s="89"/>
      <c r="E39" s="105"/>
      <c r="F39" s="105"/>
      <c r="G39" s="118"/>
      <c r="H39" s="119"/>
      <c r="I39" s="212"/>
      <c r="J39" s="212"/>
      <c r="K39" s="192"/>
      <c r="L39" s="192"/>
    </row>
    <row r="40" spans="1:12" ht="29.25" customHeight="1">
      <c r="A40" s="103"/>
      <c r="B40" s="210" t="s">
        <v>79</v>
      </c>
      <c r="C40" s="210"/>
      <c r="D40" s="210"/>
      <c r="E40" s="210"/>
      <c r="F40" s="210"/>
      <c r="G40" s="210"/>
      <c r="H40" s="210"/>
      <c r="I40" s="45"/>
    </row>
    <row r="41" spans="1:12" ht="29.25" customHeight="1">
      <c r="A41" s="151" t="s">
        <v>80</v>
      </c>
      <c r="B41" s="160"/>
      <c r="C41" s="160"/>
      <c r="D41" s="160"/>
      <c r="E41" s="160"/>
      <c r="F41" s="160"/>
      <c r="G41" s="160"/>
      <c r="H41" s="161"/>
      <c r="I41" s="45"/>
    </row>
    <row r="42" spans="1:12" ht="21" customHeight="1">
      <c r="A42" s="183"/>
      <c r="B42" s="184"/>
      <c r="C42" s="184"/>
      <c r="D42" s="184"/>
      <c r="E42" s="184"/>
      <c r="F42" s="184"/>
      <c r="G42" s="184"/>
      <c r="H42" s="185"/>
      <c r="I42" s="45"/>
    </row>
    <row r="43" spans="1:12" ht="217.5" customHeight="1">
      <c r="A43" s="94" t="s">
        <v>81</v>
      </c>
      <c r="B43" s="94"/>
      <c r="C43" s="94"/>
      <c r="D43" s="94"/>
      <c r="E43" s="94"/>
      <c r="F43" s="94"/>
      <c r="G43" s="94"/>
      <c r="H43" s="94"/>
      <c r="I43" s="45"/>
    </row>
    <row r="44" spans="1:12">
      <c r="A44" s="180" t="s">
        <v>82</v>
      </c>
      <c r="B44" s="180"/>
      <c r="C44" s="180"/>
      <c r="D44" s="180"/>
      <c r="E44" s="180"/>
      <c r="F44" s="180"/>
      <c r="G44" s="180"/>
      <c r="H44" s="180"/>
    </row>
    <row r="45" spans="1:12">
      <c r="A45" s="106" t="s">
        <v>83</v>
      </c>
      <c r="B45" s="132" t="s">
        <v>84</v>
      </c>
      <c r="C45" s="132"/>
      <c r="D45" s="132"/>
      <c r="E45" s="132"/>
      <c r="F45" s="132"/>
      <c r="G45" s="132" t="s">
        <v>85</v>
      </c>
      <c r="H45" s="132"/>
    </row>
    <row r="46" spans="1:12" ht="34.5" customHeight="1">
      <c r="A46" s="103"/>
      <c r="B46" s="132"/>
      <c r="C46" s="132"/>
      <c r="D46" s="132"/>
      <c r="E46" s="132"/>
      <c r="F46" s="132"/>
      <c r="G46" s="29" t="s">
        <v>86</v>
      </c>
      <c r="H46" s="38" t="s">
        <v>87</v>
      </c>
    </row>
    <row r="47" spans="1:12">
      <c r="A47" s="103"/>
      <c r="B47" s="174" t="s">
        <v>88</v>
      </c>
      <c r="C47" s="174"/>
      <c r="D47" s="174"/>
      <c r="E47" s="174"/>
      <c r="F47" s="174"/>
      <c r="G47" s="44"/>
      <c r="H47" s="47">
        <f>IFERROR($G47/$D$14,"")</f>
        <v>0</v>
      </c>
    </row>
    <row r="48" spans="1:12">
      <c r="A48" s="103"/>
      <c r="B48" s="96" t="s">
        <v>89</v>
      </c>
      <c r="C48" s="97"/>
      <c r="D48" s="97"/>
      <c r="E48" s="97"/>
      <c r="F48" s="98"/>
      <c r="G48" s="67"/>
      <c r="H48" s="47">
        <f>G48/242.9515</f>
        <v>0</v>
      </c>
    </row>
    <row r="49" spans="1:8">
      <c r="A49" s="103"/>
      <c r="B49" s="174" t="s">
        <v>90</v>
      </c>
      <c r="C49" s="174"/>
      <c r="D49" s="174"/>
      <c r="E49" s="174"/>
      <c r="F49" s="174"/>
      <c r="G49" s="44"/>
      <c r="H49" s="47">
        <f>G49/D14</f>
        <v>0</v>
      </c>
    </row>
    <row r="50" spans="1:8">
      <c r="A50" s="103"/>
      <c r="B50" s="176" t="s">
        <v>91</v>
      </c>
      <c r="C50" s="176"/>
      <c r="D50" s="176"/>
      <c r="E50" s="176"/>
      <c r="F50" s="176"/>
      <c r="G50" s="48">
        <v>53.2134</v>
      </c>
      <c r="H50" s="47">
        <f>G50/D14</f>
        <v>1</v>
      </c>
    </row>
    <row r="51" spans="1:8" ht="15" thickBot="1">
      <c r="A51" s="104"/>
      <c r="B51" s="99" t="s">
        <v>92</v>
      </c>
      <c r="C51" s="100"/>
      <c r="D51" s="100"/>
      <c r="E51" s="100"/>
      <c r="F51" s="101"/>
      <c r="G51" s="49"/>
      <c r="H51" s="47">
        <f t="shared" ref="H51" si="0">IFERROR($G51/$D$14,"")</f>
        <v>0</v>
      </c>
    </row>
    <row r="52" spans="1:8" ht="27.75" customHeight="1" thickBot="1">
      <c r="A52" s="46" t="s">
        <v>93</v>
      </c>
      <c r="B52" s="177" t="s">
        <v>94</v>
      </c>
      <c r="C52" s="177"/>
      <c r="D52" s="177"/>
      <c r="E52" s="177"/>
      <c r="F52" s="178"/>
      <c r="G52" s="178"/>
      <c r="H52" s="178"/>
    </row>
    <row r="53" spans="1:8">
      <c r="A53" s="102" t="s">
        <v>95</v>
      </c>
      <c r="B53" s="172" t="s">
        <v>96</v>
      </c>
      <c r="C53" s="173"/>
      <c r="D53" s="173"/>
      <c r="E53" s="173"/>
      <c r="F53" s="173"/>
      <c r="G53" s="173" t="s">
        <v>85</v>
      </c>
      <c r="H53" s="173"/>
    </row>
    <row r="54" spans="1:8" ht="32.25" customHeight="1">
      <c r="A54" s="103"/>
      <c r="B54" s="134"/>
      <c r="C54" s="132"/>
      <c r="D54" s="132"/>
      <c r="E54" s="132"/>
      <c r="F54" s="132"/>
      <c r="G54" s="29" t="s">
        <v>86</v>
      </c>
      <c r="H54" s="38" t="s">
        <v>87</v>
      </c>
    </row>
    <row r="55" spans="1:8" ht="15">
      <c r="A55" s="103"/>
      <c r="B55" s="174" t="s">
        <v>97</v>
      </c>
      <c r="C55" s="174"/>
      <c r="D55" s="174"/>
      <c r="E55" s="174"/>
      <c r="F55" s="174"/>
      <c r="G55" s="218">
        <v>1.8396999999999999</v>
      </c>
      <c r="H55" s="47">
        <f t="shared" ref="H55:H61" si="1">IFERROR($G55/$D$14,"")</f>
        <v>3.4572119052719799E-2</v>
      </c>
    </row>
    <row r="56" spans="1:8" ht="15">
      <c r="A56" s="103"/>
      <c r="B56" s="174" t="s">
        <v>98</v>
      </c>
      <c r="C56" s="174"/>
      <c r="D56" s="174"/>
      <c r="E56" s="174"/>
      <c r="F56" s="174"/>
      <c r="G56" s="217"/>
      <c r="H56" s="47">
        <f t="shared" si="1"/>
        <v>0</v>
      </c>
    </row>
    <row r="57" spans="1:8" ht="15">
      <c r="A57" s="103"/>
      <c r="B57" s="174" t="s">
        <v>99</v>
      </c>
      <c r="C57" s="174"/>
      <c r="D57" s="174"/>
      <c r="E57" s="174"/>
      <c r="F57" s="174"/>
      <c r="G57" s="218">
        <v>51.373699999999999</v>
      </c>
      <c r="H57" s="47">
        <f t="shared" si="1"/>
        <v>0.96542788094728016</v>
      </c>
    </row>
    <row r="58" spans="1:8">
      <c r="A58" s="103"/>
      <c r="B58" s="96" t="s">
        <v>100</v>
      </c>
      <c r="C58" s="97"/>
      <c r="D58" s="97"/>
      <c r="E58" s="97"/>
      <c r="F58" s="98"/>
      <c r="G58" s="44"/>
      <c r="H58" s="47">
        <f t="shared" si="1"/>
        <v>0</v>
      </c>
    </row>
    <row r="59" spans="1:8">
      <c r="A59" s="103"/>
      <c r="B59" s="96" t="s">
        <v>101</v>
      </c>
      <c r="C59" s="97"/>
      <c r="D59" s="97"/>
      <c r="E59" s="97"/>
      <c r="F59" s="98"/>
      <c r="G59" s="44"/>
      <c r="H59" s="47">
        <f t="shared" si="1"/>
        <v>0</v>
      </c>
    </row>
    <row r="60" spans="1:8">
      <c r="A60" s="103"/>
      <c r="B60" s="96" t="s">
        <v>102</v>
      </c>
      <c r="C60" s="97"/>
      <c r="D60" s="97"/>
      <c r="E60" s="97"/>
      <c r="F60" s="98"/>
      <c r="G60" s="44"/>
      <c r="H60" s="47">
        <f t="shared" si="1"/>
        <v>0</v>
      </c>
    </row>
    <row r="61" spans="1:8" ht="15" thickBot="1">
      <c r="A61" s="104"/>
      <c r="B61" s="99" t="s">
        <v>103</v>
      </c>
      <c r="C61" s="100"/>
      <c r="D61" s="100"/>
      <c r="E61" s="100"/>
      <c r="F61" s="101"/>
      <c r="G61" s="49"/>
      <c r="H61" s="47">
        <f t="shared" si="1"/>
        <v>0</v>
      </c>
    </row>
    <row r="62" spans="1:8" ht="15" customHeight="1">
      <c r="A62" s="102" t="s">
        <v>104</v>
      </c>
      <c r="B62" s="120" t="s">
        <v>105</v>
      </c>
      <c r="C62" s="121"/>
      <c r="D62" s="121"/>
      <c r="E62" s="121"/>
      <c r="F62" s="121"/>
      <c r="G62" s="121"/>
      <c r="H62" s="122"/>
    </row>
    <row r="63" spans="1:8" ht="29.25" customHeight="1">
      <c r="A63" s="103"/>
      <c r="B63" s="115" t="s">
        <v>106</v>
      </c>
      <c r="C63" s="116"/>
      <c r="D63" s="117"/>
      <c r="E63" s="115" t="s">
        <v>34</v>
      </c>
      <c r="F63" s="117"/>
      <c r="G63" s="115" t="s">
        <v>107</v>
      </c>
      <c r="H63" s="117"/>
    </row>
    <row r="64" spans="1:8" ht="29.25" customHeight="1">
      <c r="A64" s="103"/>
      <c r="B64" s="169"/>
      <c r="C64" s="170"/>
      <c r="D64" s="171"/>
      <c r="E64" s="165"/>
      <c r="F64" s="166"/>
      <c r="G64" s="167">
        <f>IFERROR(E64/$D$14,"")</f>
        <v>0</v>
      </c>
      <c r="H64" s="168"/>
    </row>
    <row r="65" spans="1:8" ht="29.25" customHeight="1" thickBot="1">
      <c r="A65" s="104"/>
      <c r="B65" s="162"/>
      <c r="C65" s="163"/>
      <c r="D65" s="164"/>
      <c r="E65" s="123"/>
      <c r="F65" s="124"/>
      <c r="G65" s="125">
        <f>IFERROR($E65/$D$14,"")</f>
        <v>0</v>
      </c>
      <c r="H65" s="126"/>
    </row>
    <row r="66" spans="1:8">
      <c r="A66" s="113" t="s">
        <v>108</v>
      </c>
      <c r="B66" s="113"/>
      <c r="C66" s="113"/>
      <c r="D66" s="113"/>
      <c r="E66" s="113"/>
      <c r="F66" s="113"/>
      <c r="G66" s="113"/>
      <c r="H66" s="113"/>
    </row>
    <row r="67" spans="1:8" ht="22.15" customHeight="1" thickBot="1">
      <c r="A67" s="114"/>
      <c r="B67" s="114"/>
      <c r="C67" s="114"/>
      <c r="D67" s="114"/>
      <c r="E67" s="114"/>
      <c r="F67" s="114"/>
      <c r="G67" s="114"/>
      <c r="H67" s="114"/>
    </row>
    <row r="68" spans="1:8">
      <c r="A68" s="107" t="s">
        <v>109</v>
      </c>
      <c r="B68" s="108"/>
      <c r="C68" s="108"/>
      <c r="D68" s="108"/>
      <c r="E68" s="108"/>
      <c r="F68" s="108"/>
      <c r="G68" s="108"/>
      <c r="H68" s="109"/>
    </row>
    <row r="69" spans="1:8" ht="111.75" customHeight="1">
      <c r="A69" s="110" t="s">
        <v>110</v>
      </c>
      <c r="B69" s="111"/>
      <c r="C69" s="111"/>
      <c r="D69" s="111"/>
      <c r="E69" s="111"/>
      <c r="F69" s="111"/>
      <c r="G69" s="111"/>
      <c r="H69" s="112"/>
    </row>
    <row r="70" spans="1:8">
      <c r="A70" s="92" t="s">
        <v>111</v>
      </c>
      <c r="B70" s="92"/>
      <c r="C70" s="92"/>
      <c r="D70" s="92"/>
      <c r="E70" s="92"/>
      <c r="F70" s="92"/>
      <c r="G70" s="92"/>
      <c r="H70" s="92"/>
    </row>
    <row r="71" spans="1:8" ht="15">
      <c r="A71" s="93" t="s">
        <v>112</v>
      </c>
      <c r="B71" s="93"/>
      <c r="C71" s="93"/>
      <c r="D71" s="93"/>
      <c r="E71" s="93"/>
      <c r="F71" s="93"/>
      <c r="G71" s="93"/>
      <c r="H71" s="93"/>
    </row>
    <row r="72" spans="1:8">
      <c r="A72" s="93"/>
      <c r="B72" s="93"/>
      <c r="C72" s="93"/>
      <c r="D72" s="93"/>
      <c r="E72" s="93"/>
      <c r="F72" s="93"/>
      <c r="G72" s="93"/>
      <c r="H72" s="93"/>
    </row>
    <row r="73" spans="1:8">
      <c r="A73" s="93"/>
      <c r="B73" s="93"/>
      <c r="C73" s="93"/>
      <c r="D73" s="93"/>
      <c r="E73" s="93"/>
      <c r="F73" s="93"/>
      <c r="G73" s="93"/>
      <c r="H73" s="93"/>
    </row>
    <row r="74" spans="1:8" ht="4.1500000000000004" customHeight="1">
      <c r="A74" s="93"/>
      <c r="B74" s="93"/>
      <c r="C74" s="93"/>
      <c r="D74" s="93"/>
      <c r="E74" s="93"/>
      <c r="F74" s="93"/>
      <c r="G74" s="93"/>
      <c r="H74" s="93"/>
    </row>
    <row r="75" spans="1:8" hidden="1">
      <c r="A75" s="93"/>
      <c r="B75" s="93"/>
      <c r="C75" s="93"/>
      <c r="D75" s="93"/>
      <c r="E75" s="93"/>
      <c r="F75" s="93"/>
      <c r="G75" s="93"/>
      <c r="H75" s="93"/>
    </row>
    <row r="76" spans="1:8">
      <c r="A76" s="94" t="s">
        <v>113</v>
      </c>
      <c r="B76" s="94"/>
      <c r="C76" s="94"/>
      <c r="D76" s="94"/>
      <c r="E76" s="94"/>
      <c r="F76" s="94"/>
      <c r="G76" s="94"/>
      <c r="H76" s="94"/>
    </row>
    <row r="77" spans="1:8" ht="15" thickBot="1">
      <c r="A77" s="95"/>
      <c r="B77" s="95"/>
      <c r="C77" s="95"/>
      <c r="D77" s="95"/>
      <c r="E77" s="95"/>
      <c r="F77" s="95"/>
      <c r="G77" s="95"/>
      <c r="H77" s="95"/>
    </row>
    <row r="78" spans="1:8">
      <c r="A78" s="91" t="s">
        <v>114</v>
      </c>
      <c r="B78" s="91"/>
      <c r="C78" s="91"/>
      <c r="D78" s="91"/>
      <c r="E78" s="91"/>
      <c r="F78" s="91"/>
      <c r="G78" s="91"/>
      <c r="H78" s="91"/>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4">
    <mergeCell ref="K39:L39"/>
    <mergeCell ref="A15:L15"/>
    <mergeCell ref="L16:L17"/>
    <mergeCell ref="A20:L20"/>
    <mergeCell ref="K16:K17"/>
    <mergeCell ref="E24:J24"/>
    <mergeCell ref="A26:A27"/>
    <mergeCell ref="B26:B27"/>
    <mergeCell ref="A22:J22"/>
    <mergeCell ref="E25:J25"/>
    <mergeCell ref="A23:J23"/>
    <mergeCell ref="A16:A17"/>
    <mergeCell ref="E16:E17"/>
    <mergeCell ref="F16:F17"/>
    <mergeCell ref="K38:L38"/>
    <mergeCell ref="I38:J38"/>
    <mergeCell ref="B37:L37"/>
    <mergeCell ref="A37:A40"/>
    <mergeCell ref="B38:C38"/>
    <mergeCell ref="B39:C39"/>
    <mergeCell ref="B40:H40"/>
    <mergeCell ref="E38:F38"/>
    <mergeCell ref="I39:J39"/>
    <mergeCell ref="B18:D18"/>
    <mergeCell ref="F3:J3"/>
    <mergeCell ref="B49:F49"/>
    <mergeCell ref="B50:F50"/>
    <mergeCell ref="B52:E52"/>
    <mergeCell ref="F52:H52"/>
    <mergeCell ref="G45:H45"/>
    <mergeCell ref="B45:F46"/>
    <mergeCell ref="B47:F47"/>
    <mergeCell ref="B48:F48"/>
    <mergeCell ref="I14:J14"/>
    <mergeCell ref="A44:H44"/>
    <mergeCell ref="B33:F33"/>
    <mergeCell ref="B36:F36"/>
    <mergeCell ref="A41:H41"/>
    <mergeCell ref="A42:H42"/>
    <mergeCell ref="A43:H43"/>
    <mergeCell ref="A32:J32"/>
    <mergeCell ref="G38:H38"/>
    <mergeCell ref="B19:D19"/>
    <mergeCell ref="B16:D17"/>
    <mergeCell ref="C26:C27"/>
    <mergeCell ref="E21:G21"/>
    <mergeCell ref="A24:C24"/>
    <mergeCell ref="B14:C14"/>
    <mergeCell ref="B65:D65"/>
    <mergeCell ref="E64:F64"/>
    <mergeCell ref="G64:H64"/>
    <mergeCell ref="B64:D64"/>
    <mergeCell ref="B53:F54"/>
    <mergeCell ref="G53:H53"/>
    <mergeCell ref="B55:F55"/>
    <mergeCell ref="B56:F56"/>
    <mergeCell ref="B57:F5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3:A36"/>
    <mergeCell ref="D26:D27"/>
    <mergeCell ref="I26:I27"/>
    <mergeCell ref="J26:J27"/>
    <mergeCell ref="E26:E27"/>
    <mergeCell ref="F26:G26"/>
    <mergeCell ref="H26:H27"/>
    <mergeCell ref="A25:D25"/>
    <mergeCell ref="B21:C21"/>
    <mergeCell ref="A28:J28"/>
    <mergeCell ref="G36:H36"/>
    <mergeCell ref="G33:H33"/>
    <mergeCell ref="A30:J30"/>
    <mergeCell ref="B34:F34"/>
    <mergeCell ref="G34:H34"/>
    <mergeCell ref="B35:F35"/>
    <mergeCell ref="G35:H35"/>
    <mergeCell ref="A78:H78"/>
    <mergeCell ref="A70:H70"/>
    <mergeCell ref="A71:H75"/>
    <mergeCell ref="A76:H77"/>
    <mergeCell ref="B60:F60"/>
    <mergeCell ref="B61:F61"/>
    <mergeCell ref="A53:A61"/>
    <mergeCell ref="E39:F39"/>
    <mergeCell ref="A45:A51"/>
    <mergeCell ref="B51:F51"/>
    <mergeCell ref="B58:F58"/>
    <mergeCell ref="B59:F59"/>
    <mergeCell ref="A68:H68"/>
    <mergeCell ref="A69:H69"/>
    <mergeCell ref="A66:H66"/>
    <mergeCell ref="A67:H67"/>
    <mergeCell ref="A62:A65"/>
    <mergeCell ref="B63:D63"/>
    <mergeCell ref="G39:H39"/>
    <mergeCell ref="B62:H62"/>
    <mergeCell ref="E63:F63"/>
    <mergeCell ref="G63:H63"/>
    <mergeCell ref="E65:F65"/>
    <mergeCell ref="G65:H6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B36:F36</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10000000}">
          <x14:formula1>
            <xm:f>'3.2.+4. anketas daļa'!$A$17:$A$24</xm:f>
          </x14:formula1>
          <xm:sqref>B64:D65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34</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127</v>
      </c>
      <c r="B1" s="213"/>
      <c r="C1" s="213"/>
      <c r="D1" s="213"/>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43</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43</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43</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43</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43</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43</v>
      </c>
      <c r="C77" s="1">
        <v>15.938791</v>
      </c>
      <c r="D77" s="69">
        <v>0.94672548610230456</v>
      </c>
      <c r="E77" t="b">
        <f>EXACT(Anketa!$E$5,'Biotopi poligonos'!A77)</f>
        <v>0</v>
      </c>
      <c r="F77" t="str">
        <f>IF(E77=TRUE,COUNTIF($E$3:E77,TRUE),"")</f>
        <v/>
      </c>
      <c r="G77" t="str">
        <f>IFERROR(INDEX($B$3:$B$1772,MATCH(ROWS($F$3:F77),$F$3:$F$1772,0)),"")</f>
        <v/>
      </c>
    </row>
    <row r="78" spans="1:7">
      <c r="A78" s="71">
        <v>46</v>
      </c>
      <c r="B78" s="60" t="s">
        <v>43</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43</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43</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43</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43</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43</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43</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43</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43</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43</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43</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43</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43</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43</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43</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43</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43</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43</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43</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43</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43</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43</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43</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43</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43</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43</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43</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43</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43</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43</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43</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43</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43</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43</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43</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43</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43</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43</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43</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43</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43</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43</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43</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43</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43</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43</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43</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43</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43</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43</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43</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43</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43</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43</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43</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43</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43</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43</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43</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43</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43</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43</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43</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43</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43</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43</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43</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43</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43</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43</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43</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43</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43</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43</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43</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43</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43</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43</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43</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43</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43</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43</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43</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43</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43</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43</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43</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43</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43</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43</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43</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43</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768</v>
      </c>
      <c r="J1" s="214"/>
    </row>
    <row r="2" spans="1:10">
      <c r="A2" t="s">
        <v>2</v>
      </c>
      <c r="B2" s="214" t="s">
        <v>769</v>
      </c>
      <c r="C2" s="214"/>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4" t="s">
        <v>780</v>
      </c>
      <c r="C16" s="214"/>
    </row>
    <row r="17" spans="2:9" ht="28.9">
      <c r="B17" s="3" t="s">
        <v>32</v>
      </c>
      <c r="C17" s="3" t="s">
        <v>781</v>
      </c>
      <c r="D17" t="s">
        <v>35</v>
      </c>
      <c r="F17" s="6" t="s">
        <v>782</v>
      </c>
      <c r="G17" t="s">
        <v>783</v>
      </c>
      <c r="H17" t="s">
        <v>784</v>
      </c>
      <c r="I17" s="6" t="s">
        <v>785</v>
      </c>
    </row>
    <row r="18" spans="2:9">
      <c r="B18" s="4">
        <v>1110</v>
      </c>
      <c r="C18" s="1" t="s">
        <v>786</v>
      </c>
      <c r="D18" t="s">
        <v>44</v>
      </c>
      <c r="E18" t="s">
        <v>787</v>
      </c>
      <c r="F18" t="s">
        <v>788</v>
      </c>
      <c r="G18" t="s">
        <v>788</v>
      </c>
      <c r="H18" t="s">
        <v>788</v>
      </c>
      <c r="I18" t="s">
        <v>788</v>
      </c>
    </row>
    <row r="19" spans="2:9">
      <c r="B19" s="4" t="s">
        <v>148</v>
      </c>
      <c r="C19" s="1" t="s">
        <v>789</v>
      </c>
      <c r="D19" t="s">
        <v>790</v>
      </c>
      <c r="E19" t="s">
        <v>791</v>
      </c>
      <c r="F19" t="s">
        <v>45</v>
      </c>
      <c r="G19" t="s">
        <v>45</v>
      </c>
      <c r="H19" t="s">
        <v>45</v>
      </c>
      <c r="I19" t="s">
        <v>45</v>
      </c>
    </row>
    <row r="20" spans="2:9">
      <c r="B20" s="4">
        <v>1170</v>
      </c>
      <c r="C20" s="1" t="s">
        <v>792</v>
      </c>
      <c r="D20" t="s">
        <v>793</v>
      </c>
      <c r="E20" t="s">
        <v>794</v>
      </c>
      <c r="F20" t="s">
        <v>46</v>
      </c>
      <c r="G20" t="s">
        <v>46</v>
      </c>
      <c r="H20" t="s">
        <v>46</v>
      </c>
      <c r="I20" t="s">
        <v>46</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46</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B0E5E801-F271-4029-A260-3C377008E841}"/>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2024-10-24T02:26:12Z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