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14" documentId="8_{704466AD-FF02-4B18-B3CE-FD3BC8EB5064}" xr6:coauthVersionLast="47" xr6:coauthVersionMax="47" xr10:uidLastSave="{D040FC4D-D49E-446F-BA12-D5B7D81FE260}"/>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Anketa!$A$27:$J$37</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E515" i="15"/>
  <c r="E516" i="15"/>
  <c r="E517" i="15"/>
  <c r="E518" i="15"/>
  <c r="E519" i="15"/>
  <c r="E520" i="15"/>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6" i="1"/>
  <c r="G52" i="1"/>
  <c r="G39" i="1"/>
  <c r="G40" i="1"/>
  <c r="K43" i="1"/>
  <c r="I43" i="1"/>
  <c r="F517" i="15" l="1"/>
  <c r="F520" i="15"/>
  <c r="F516" i="15"/>
  <c r="F519" i="15"/>
  <c r="F515" i="15"/>
  <c r="F518" i="15"/>
  <c r="F514"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A24" i="1" s="1"/>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A23" i="1"/>
  <c r="H9" i="15"/>
  <c r="E24" i="1" s="1"/>
  <c r="H8" i="15"/>
  <c r="E23" i="1" s="1"/>
  <c r="H7" i="15"/>
  <c r="E22" i="1" s="1"/>
  <c r="H6" i="15"/>
  <c r="E21" i="1" s="1"/>
  <c r="H29" i="15"/>
  <c r="H21" i="15"/>
  <c r="H13" i="15"/>
  <c r="A22" i="1"/>
  <c r="H5" i="15"/>
  <c r="E20" i="1" s="1"/>
  <c r="H28" i="15"/>
  <c r="A20" i="1"/>
  <c r="A19" i="1"/>
  <c r="H3" i="15"/>
  <c r="E18" i="1" s="1"/>
  <c r="L18" i="1" s="1"/>
  <c r="H30" i="15"/>
  <c r="H20" i="15"/>
  <c r="H27" i="15"/>
  <c r="H26" i="15"/>
  <c r="H25" i="15"/>
  <c r="H24" i="15"/>
  <c r="H23" i="15"/>
  <c r="H22" i="15"/>
  <c r="H12" i="15"/>
  <c r="H19" i="15"/>
  <c r="H18" i="15"/>
  <c r="H17" i="15"/>
  <c r="H16" i="15"/>
  <c r="H15" i="15"/>
  <c r="B22" i="1" l="1"/>
  <c r="K22" i="1"/>
  <c r="L22" i="1" s="1"/>
  <c r="B24" i="1"/>
  <c r="K24" i="1"/>
  <c r="L24"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26" i="1" s="1"/>
  <c r="H113" i="13"/>
  <c r="H52" i="1" s="1"/>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H60" i="1" l="1"/>
  <c r="H61" i="1"/>
  <c r="H62" i="1"/>
  <c r="H63" i="1"/>
  <c r="H64" i="1"/>
  <c r="H65" i="1"/>
  <c r="H59" i="1"/>
  <c r="H53" i="1"/>
  <c r="H54" i="1"/>
  <c r="H55" i="1"/>
  <c r="H51" i="1"/>
  <c r="G68" i="1"/>
  <c r="G69" i="1"/>
  <c r="B34" i="1" l="1"/>
  <c r="C34" i="1"/>
  <c r="F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Magdalēna Grosberga</author>
  </authors>
  <commentList>
    <comment ref="I14" authorId="0" shapeId="0" xr:uid="{E8E80B92-9F2B-41C4-A0D2-A664DA001624}">
      <text>
        <r>
          <rPr>
            <b/>
            <sz val="9"/>
            <color indexed="81"/>
            <rFont val="Tahoma"/>
            <charset val="1"/>
          </rPr>
          <t>Magdalēna Grosberga:</t>
        </r>
        <r>
          <rPr>
            <sz val="9"/>
            <color indexed="81"/>
            <rFont val="Tahoma"/>
            <charset val="1"/>
          </rPr>
          <t xml:space="preserve">
14 daļas</t>
        </r>
      </text>
    </comment>
  </commentList>
</comments>
</file>

<file path=xl/sharedStrings.xml><?xml version="1.0" encoding="utf-8"?>
<sst xmlns="http://schemas.openxmlformats.org/spreadsheetml/2006/main" count="2980" uniqueCount="1014">
  <si>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</si>
  <si>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</si>
  <si>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</si>
  <si>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</si>
  <si>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</si>
  <si>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</si>
  <si>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</si>
  <si>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</si>
  <si>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</si>
  <si>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</si>
  <si>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</si>
  <si>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</si>
  <si>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</si>
  <si>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</si>
  <si>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</si>
  <si>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</si>
  <si>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Vāverupītes meži</t>
  </si>
  <si>
    <t>1.6.</t>
  </si>
  <si>
    <t>Priekšlikuma sagatavošanas datums</t>
  </si>
  <si>
    <t>1.10.2022.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</si>
  <si>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</si>
  <si>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</si>
  <si>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</si>
  <si>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</si>
  <si>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</si>
  <si>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</si>
  <si>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</si>
  <si>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</si>
  <si>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</si>
  <si>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</si>
  <si>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</si>
  <si>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</si>
  <si>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</si>
  <si>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</si>
  <si>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</si>
  <si>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</si>
  <si>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</si>
  <si>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</si>
  <si>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</si>
  <si>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</si>
  <si>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</si>
  <si>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</si>
  <si>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</si>
  <si>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C</t>
  </si>
  <si>
    <t>B</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</si>
  <si>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</si>
  <si>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</si>
  <si>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</si>
  <si>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</si>
  <si>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</si>
  <si>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</si>
  <si>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</si>
  <si>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</si>
  <si>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</si>
  <si>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</si>
  <si>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</si>
  <si>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</si>
  <si>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</si>
  <si>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</si>
  <si>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</si>
  <si>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</si>
  <si>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</si>
  <si>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</si>
  <si>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</si>
  <si>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</si>
  <si>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</si>
  <si>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</si>
  <si>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</si>
  <si>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</si>
  <si>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</si>
  <si>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</si>
  <si>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</si>
  <si>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</si>
  <si>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</si>
  <si>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</si>
  <si>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</si>
  <si>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</si>
  <si>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</si>
  <si>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Melnalkšņu staignājs</t>
  </si>
  <si>
    <t>91E0*_3 Aluviāli meži (aluviāli krastmalu un palieņu meži)</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</si>
  <si>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</si>
  <si>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</si>
  <si>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</si>
  <si>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</si>
  <si>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</si>
  <si>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</si>
  <si>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</si>
  <si>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</si>
  <si>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</si>
  <si>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</si>
  <si>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</si>
  <si>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</si>
  <si>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</si>
  <si>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</si>
  <si>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</si>
  <si>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</si>
  <si>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 xml:space="preserve"> 0,011192 ha</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</si>
  <si>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</si>
  <si>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</si>
  <si>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</si>
  <si>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</si>
  <si>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</si>
  <si>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</si>
  <si>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</si>
  <si>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</si>
  <si>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</si>
  <si>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</si>
  <si>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</si>
  <si>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</si>
  <si>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</si>
  <si>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</si>
  <si>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Aizsargjosla</t>
  </si>
  <si>
    <t>4.5. Cita svarīga informācija</t>
  </si>
  <si>
    <t xml:space="preserve">Teritorijā atrodas pūcēm, dzeņiem un citām īpaši aizsargājamām putnu sugām piemērotas dzīvotnes. Tā pat teritroijā izvedots mikroliegums biotopa - melnalkšņu staignājs aizsardzībai. </t>
  </si>
  <si>
    <t>4.6. Atsauces</t>
  </si>
  <si>
    <t xml:space="preserve">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t>
  </si>
  <si>
    <t>4.6. Teritorijas izveidošanas mērķis</t>
  </si>
  <si>
    <t xml:space="preserve">Nodrošināt Eiropas nozīmes biotopu: upju straujteces un dabiski upju posmi (3260), veci vai dabiski boreāli meži (9010*), veci jaukti platlapju meži (9020*), lakstaugiem bagāti egļu meži (9050), staignāju meži (9080*), purvaini meži (91D0*), aluviāli meži (aluviāli meži (aluviāli krastmalu un palieņu meži) (91E0*)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</si>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</sst>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9"/>
      <color indexed="81"/>
      <name val="Tahoma"/>
      <charset val="1"/>
    </font>
    <font>
      <b/>
      <sz val="9"/>
      <color indexed="81"/>
      <name val="Tahoma"/>
      <charset val="1"/>
    </font>
    <font>
      <i/>
      <sz val="11"/>
      <color theme="1"/>
      <name val="Calibri"/>
      <family val="2"/>
      <charset val="186"/>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34998626667073579"/>
        <bgColor indexed="64"/>
      </patternFill>
    </fill>
    <fill>
      <patternFill patternType="lightDown">
        <bgColor theme="0" tint="-0.34998626667073579"/>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3">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5" fillId="10" borderId="1" xfId="0" applyFont="1" applyFill="1" applyBorder="1" applyAlignment="1">
      <alignment horizontal="left" wrapText="1"/>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0" fillId="10" borderId="9" xfId="0" applyFill="1" applyBorder="1" applyAlignment="1">
      <alignment horizontal="center" vertical="center" wrapText="1"/>
    </xf>
    <xf numFmtId="0" fontId="9" fillId="10"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25" fillId="4"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xf>
    <xf numFmtId="0" fontId="0" fillId="0" borderId="16" xfId="0" applyBorder="1" applyAlignment="1">
      <alignment horizontal="center" vertical="top"/>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6" fillId="2" borderId="8" xfId="0" applyFont="1" applyFill="1" applyBorder="1" applyAlignment="1">
      <alignment horizontal="left"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33" xfId="0" applyFill="1" applyBorder="1" applyAlignment="1">
      <alignment horizontal="left" vertical="center"/>
    </xf>
    <xf numFmtId="0" fontId="0" fillId="4" borderId="1" xfId="0" applyFill="1" applyBorder="1" applyAlignment="1" applyProtection="1">
      <alignment horizontal="center" vertical="center" wrapText="1"/>
      <protection hidden="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9" borderId="1" xfId="0" applyFont="1" applyFill="1" applyBorder="1" applyAlignment="1">
      <alignment horizontal="center" vertical="center"/>
    </xf>
    <xf numFmtId="0" fontId="0" fillId="0" borderId="1" xfId="0" applyBorder="1" applyAlignment="1">
      <alignment horizontal="center" vertical="center" wrapTex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2" fontId="0" fillId="8" borderId="14" xfId="0" applyNumberFormat="1" applyFill="1" applyBorder="1" applyAlignment="1">
      <alignment horizontal="center" vertical="center" wrapText="1"/>
    </xf>
    <xf numFmtId="2" fontId="0" fillId="8" borderId="16" xfId="0" applyNumberFormat="1" applyFill="1" applyBorder="1" applyAlignment="1">
      <alignment horizontal="center" vertical="center" wrapText="1"/>
    </xf>
    <xf numFmtId="9" fontId="0" fillId="8" borderId="14" xfId="3" applyFont="1" applyFill="1" applyBorder="1" applyAlignment="1" applyProtection="1">
      <alignment horizontal="center" vertical="center" wrapText="1"/>
    </xf>
    <xf numFmtId="9" fontId="0" fillId="8" borderId="16" xfId="3" applyFont="1" applyFill="1" applyBorder="1" applyAlignment="1" applyProtection="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0" fillId="9" borderId="8" xfId="0" applyFill="1" applyBorder="1" applyAlignment="1">
      <alignment horizontal="center" vertical="center"/>
    </xf>
    <xf numFmtId="0" fontId="2" fillId="3" borderId="9" xfId="0" applyFont="1" applyFill="1" applyBorder="1" applyAlignment="1">
      <alignment horizont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5" xfId="0" applyFill="1" applyBorder="1" applyAlignment="1">
      <alignment horizontal="left" vertical="center"/>
    </xf>
    <xf numFmtId="0" fontId="0" fillId="10" borderId="23" xfId="0" applyFill="1" applyBorder="1" applyAlignment="1">
      <alignment horizontal="center" vertical="top" wrapText="1"/>
    </xf>
    <xf numFmtId="0" fontId="0" fillId="10" borderId="24" xfId="0" applyFill="1" applyBorder="1" applyAlignment="1">
      <alignment horizontal="center" vertical="top" wrapText="1"/>
    </xf>
    <xf numFmtId="0" fontId="0" fillId="10" borderId="25" xfId="0" applyFill="1" applyBorder="1" applyAlignment="1">
      <alignment horizontal="center" vertical="top" wrapText="1"/>
    </xf>
    <xf numFmtId="0" fontId="0" fillId="7" borderId="28" xfId="0" applyFill="1" applyBorder="1" applyAlignment="1">
      <alignment horizontal="center"/>
    </xf>
    <xf numFmtId="0" fontId="0" fillId="2" borderId="26" xfId="0" applyFill="1" applyBorder="1" applyAlignment="1">
      <alignment horizontal="left" vertical="center"/>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2"/>
  <sheetViews>
    <sheetView tabSelected="1" workbookViewId="0">
      <selection activeCell="A71" sqref="A71:H71"/>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2" t="s">
        <v>0</v>
      </c>
      <c r="B1" s="142"/>
      <c r="C1" s="142"/>
      <c r="D1" s="142"/>
      <c r="E1" s="142"/>
      <c r="F1" s="142"/>
      <c r="G1" s="142"/>
      <c r="H1" s="142"/>
      <c r="I1" s="142"/>
      <c r="J1" s="142"/>
    </row>
    <row r="2" spans="1:12">
      <c r="A2" s="88" t="s">
        <v>1</v>
      </c>
      <c r="B2" s="88"/>
      <c r="C2" s="88"/>
      <c r="D2" s="88"/>
      <c r="E2" s="88"/>
      <c r="F2" s="88"/>
      <c r="G2" s="88"/>
      <c r="H2" s="88"/>
      <c r="I2" s="88"/>
      <c r="J2" s="88"/>
    </row>
    <row r="3" spans="1:12" ht="26.25" customHeight="1">
      <c r="A3" s="149" t="s">
        <v>2</v>
      </c>
      <c r="B3" s="127" t="s">
        <v>3</v>
      </c>
      <c r="C3" s="127"/>
      <c r="D3" s="127"/>
      <c r="E3" s="127"/>
      <c r="F3" s="157" t="s">
        <v>4</v>
      </c>
      <c r="G3" s="157"/>
      <c r="H3" s="157"/>
      <c r="I3" s="157"/>
      <c r="J3" s="157"/>
      <c r="K3" s="73">
        <v>4</v>
      </c>
    </row>
    <row r="4" spans="1:12" ht="24" customHeight="1">
      <c r="A4" s="149"/>
      <c r="B4" s="143" t="str">
        <f>IFERROR(INDEX('Skaidrojumi 1. daļa un biotopi'!$B$3:$C$5,MATCH(Anketa!$F$3,'Skaidrojumi 1. daļa un biotopi'!$B$3:$B$5,0),2),"")</f>
        <v>teritorijas, kas noteiktas īpaši aizsargājamo sugu un īpaši aizsargājamo biotopu aizsardzībai</v>
      </c>
      <c r="C4" s="144"/>
      <c r="D4" s="144"/>
      <c r="E4" s="144"/>
      <c r="F4" s="144"/>
      <c r="G4" s="144"/>
      <c r="H4" s="144"/>
      <c r="I4" s="144"/>
      <c r="J4" s="145"/>
    </row>
    <row r="5" spans="1:12" ht="21" customHeight="1">
      <c r="A5" s="103" t="s">
        <v>5</v>
      </c>
      <c r="B5" s="89" t="s">
        <v>6</v>
      </c>
      <c r="C5" s="89"/>
      <c r="D5" s="89"/>
      <c r="E5" s="146">
        <v>192</v>
      </c>
      <c r="F5" s="146"/>
      <c r="G5" s="146"/>
      <c r="H5" s="146"/>
      <c r="I5" s="146"/>
      <c r="J5" s="146"/>
    </row>
    <row r="6" spans="1:12" ht="21" customHeight="1">
      <c r="A6" s="89"/>
      <c r="B6" s="149" t="s">
        <v>7</v>
      </c>
      <c r="C6" s="158"/>
      <c r="D6" s="159"/>
      <c r="E6" s="160"/>
      <c r="F6" s="161"/>
      <c r="G6" s="161"/>
      <c r="H6" s="161"/>
      <c r="I6" s="161"/>
      <c r="J6" s="162"/>
    </row>
    <row r="7" spans="1:12" ht="21" customHeight="1">
      <c r="A7" s="42" t="s">
        <v>8</v>
      </c>
      <c r="B7" s="123" t="s">
        <v>9</v>
      </c>
      <c r="C7" s="123"/>
      <c r="D7" s="123"/>
      <c r="E7" s="147" t="s">
        <v>10</v>
      </c>
      <c r="F7" s="147"/>
      <c r="G7" s="147"/>
      <c r="H7" s="147"/>
      <c r="I7" s="147"/>
      <c r="J7" s="147"/>
    </row>
    <row r="8" spans="1:12" ht="33.75" customHeight="1">
      <c r="A8" s="42" t="s">
        <v>11</v>
      </c>
      <c r="B8" s="150" t="s">
        <v>12</v>
      </c>
      <c r="C8" s="151"/>
      <c r="D8" s="152"/>
      <c r="E8" s="153" t="s">
        <v>13</v>
      </c>
      <c r="F8" s="154"/>
      <c r="G8" s="154"/>
      <c r="H8" s="154"/>
      <c r="I8" s="154"/>
      <c r="J8" s="155"/>
    </row>
    <row r="9" spans="1:12" ht="21" customHeight="1">
      <c r="A9" s="42" t="s">
        <v>14</v>
      </c>
      <c r="B9" s="123" t="s">
        <v>15</v>
      </c>
      <c r="C9" s="123"/>
      <c r="D9" s="123"/>
      <c r="E9" s="156" t="s">
        <v>16</v>
      </c>
      <c r="F9" s="156"/>
      <c r="G9" s="156"/>
      <c r="H9" s="156"/>
      <c r="I9" s="156"/>
      <c r="J9" s="156"/>
    </row>
    <row r="10" spans="1:12" ht="22.5" customHeight="1">
      <c r="A10" s="42" t="s">
        <v>17</v>
      </c>
      <c r="B10" s="148" t="s">
        <v>18</v>
      </c>
      <c r="C10" s="148"/>
      <c r="D10" s="148"/>
      <c r="E10" s="148"/>
      <c r="F10" s="147" t="s">
        <v>19</v>
      </c>
      <c r="G10" s="147"/>
      <c r="H10" s="147"/>
      <c r="I10" s="147"/>
      <c r="J10" s="147"/>
    </row>
    <row r="11" spans="1:12" ht="22.5" customHeight="1">
      <c r="A11" s="42" t="s">
        <v>20</v>
      </c>
      <c r="B11" s="148" t="s">
        <v>21</v>
      </c>
      <c r="C11" s="148"/>
      <c r="D11" s="148"/>
      <c r="E11" s="148"/>
      <c r="F11" s="147" t="s">
        <v>22</v>
      </c>
      <c r="G11" s="147"/>
      <c r="H11" s="147"/>
      <c r="I11" s="147"/>
      <c r="J11" s="147"/>
    </row>
    <row r="12" spans="1:12" ht="22.5" customHeight="1">
      <c r="A12" s="123" t="s">
        <v>23</v>
      </c>
      <c r="B12" s="148" t="s">
        <v>24</v>
      </c>
      <c r="C12" s="148"/>
      <c r="D12" s="148"/>
      <c r="E12" s="148"/>
      <c r="F12" s="29" t="s">
        <v>25</v>
      </c>
      <c r="G12" s="147">
        <v>521244</v>
      </c>
      <c r="H12" s="147"/>
      <c r="I12" s="147"/>
      <c r="J12" s="147"/>
    </row>
    <row r="13" spans="1:12" ht="22.5" customHeight="1">
      <c r="A13" s="123"/>
      <c r="B13" s="148"/>
      <c r="C13" s="148"/>
      <c r="D13" s="148"/>
      <c r="E13" s="148"/>
      <c r="F13" s="29" t="s">
        <v>26</v>
      </c>
      <c r="G13" s="147">
        <v>276715</v>
      </c>
      <c r="H13" s="147"/>
      <c r="I13" s="147"/>
      <c r="J13" s="147"/>
    </row>
    <row r="14" spans="1:12" ht="23.25" customHeight="1">
      <c r="A14" s="48" t="s">
        <v>27</v>
      </c>
      <c r="B14" s="128" t="s">
        <v>28</v>
      </c>
      <c r="C14" s="129"/>
      <c r="D14" s="65">
        <f>IFERROR(INDEX('N200 info'!$A$2:$L$342,MATCH(Anketa!$E$5,'N200 info'!$A$2:$A$342,0),2),"")</f>
        <v>320.287194</v>
      </c>
      <c r="E14" s="128" t="s">
        <v>29</v>
      </c>
      <c r="F14" s="130"/>
      <c r="G14" s="130"/>
      <c r="H14" s="129"/>
      <c r="I14" s="181"/>
      <c r="J14" s="181"/>
    </row>
    <row r="15" spans="1:12">
      <c r="A15" s="186" t="s">
        <v>30</v>
      </c>
      <c r="B15" s="186"/>
      <c r="C15" s="186"/>
      <c r="D15" s="186"/>
      <c r="E15" s="186"/>
      <c r="F15" s="186"/>
      <c r="G15" s="186"/>
      <c r="H15" s="186"/>
      <c r="I15" s="186"/>
      <c r="J15" s="186"/>
      <c r="K15" s="186"/>
      <c r="L15" s="187"/>
    </row>
    <row r="16" spans="1:12" ht="15" customHeight="1">
      <c r="A16" s="124" t="s">
        <v>31</v>
      </c>
      <c r="B16" s="124" t="s">
        <v>32</v>
      </c>
      <c r="C16" s="124"/>
      <c r="D16" s="124"/>
      <c r="E16" s="126" t="s">
        <v>33</v>
      </c>
      <c r="F16" s="126" t="s">
        <v>34</v>
      </c>
      <c r="G16" s="131" t="s">
        <v>35</v>
      </c>
      <c r="H16" s="131"/>
      <c r="I16" s="131"/>
      <c r="J16" s="131"/>
      <c r="K16" s="193" t="s">
        <v>36</v>
      </c>
      <c r="L16" s="188" t="s">
        <v>37</v>
      </c>
    </row>
    <row r="17" spans="1:14" ht="30" customHeight="1">
      <c r="A17" s="125"/>
      <c r="B17" s="125"/>
      <c r="C17" s="125"/>
      <c r="D17" s="125"/>
      <c r="E17" s="127"/>
      <c r="F17" s="127"/>
      <c r="G17" s="30" t="s">
        <v>38</v>
      </c>
      <c r="H17" s="30" t="s">
        <v>39</v>
      </c>
      <c r="I17" s="30" t="s">
        <v>40</v>
      </c>
      <c r="J17" s="30" t="s">
        <v>41</v>
      </c>
      <c r="K17" s="194"/>
      <c r="L17" s="189"/>
    </row>
    <row r="18" spans="1:14" ht="29.25" customHeight="1">
      <c r="A18" s="43">
        <f>'Biotopi poligonos'!$G3</f>
        <v>3260</v>
      </c>
      <c r="B18" s="133" t="str">
        <f>IFERROR(INDEX('Skaidrojumi 1. daļa un biotopi'!$B$18:$C$78,MATCH(Anketa!A18,'Skaidrojumi 1. daļa un biotopi'!$B$18:$B$78,0),2),"")</f>
        <v>Upju straujteces un dabiski upju posmi</v>
      </c>
      <c r="C18" s="133"/>
      <c r="D18" s="133"/>
      <c r="E18" s="71">
        <f>'Biotopi poligonos'!$H3</f>
        <v>0.90053499999999997</v>
      </c>
      <c r="F18" s="43" t="s">
        <v>42</v>
      </c>
      <c r="G18" s="43" t="s">
        <v>43</v>
      </c>
      <c r="H18" s="43" t="s">
        <v>43</v>
      </c>
      <c r="I18" s="43" t="s">
        <v>44</v>
      </c>
      <c r="J18" s="43" t="s">
        <v>43</v>
      </c>
      <c r="K18" s="74">
        <f>IFERROR(INDEX(Sheet1!$A$2:$B$61,MATCH($A18,Sheet1!$A$2:$A$61,0),2),"")</f>
        <v>5122.6146939999999</v>
      </c>
      <c r="L18" s="75">
        <f>E18*100/K18</f>
        <v>1.7579596627768545E-2</v>
      </c>
      <c r="M18" s="6"/>
      <c r="N18" s="6"/>
    </row>
    <row r="19" spans="1:14" ht="27" customHeight="1">
      <c r="A19" s="43" t="str">
        <f>'Biotopi poligonos'!$G4</f>
        <v>9010*</v>
      </c>
      <c r="B19" s="133" t="str">
        <f>IFERROR(INDEX('Skaidrojumi 1. daļa un biotopi'!$B$18:$C$78,MATCH(Anketa!A19,'Skaidrojumi 1. daļa un biotopi'!$B$18:$B$78,0),2),"")</f>
        <v>Veci vai dabiski boreāli meži</v>
      </c>
      <c r="C19" s="133"/>
      <c r="D19" s="133"/>
      <c r="E19" s="71">
        <f>'Biotopi poligonos'!$H4</f>
        <v>89.687602999999996</v>
      </c>
      <c r="F19" s="43" t="s">
        <v>42</v>
      </c>
      <c r="G19" s="43" t="s">
        <v>45</v>
      </c>
      <c r="H19" s="43" t="s">
        <v>43</v>
      </c>
      <c r="I19" s="43" t="s">
        <v>44</v>
      </c>
      <c r="J19" s="43" t="s">
        <v>45</v>
      </c>
      <c r="K19" s="74">
        <f>IFERROR(INDEX(Sheet1!$A$2:$B$61,MATCH($A19,Sheet1!$A$2:$A$61,0),2),"")</f>
        <v>27977.709726000001</v>
      </c>
      <c r="L19" s="75">
        <f t="shared" ref="L19:L24" si="0">E19*100/K19</f>
        <v>0.32056806607244304</v>
      </c>
    </row>
    <row r="20" spans="1:14" ht="30.75" customHeight="1">
      <c r="A20" s="43" t="str">
        <f>'Biotopi poligonos'!$G5</f>
        <v>9020*</v>
      </c>
      <c r="B20" s="133" t="str">
        <f>IFERROR(INDEX('Skaidrojumi 1. daļa un biotopi'!$B$18:$C$78,MATCH(Anketa!A20,'Skaidrojumi 1. daļa un biotopi'!$B$18:$B$78,0),2),"")</f>
        <v>Veci jaukti platlapju meži</v>
      </c>
      <c r="C20" s="133"/>
      <c r="D20" s="133"/>
      <c r="E20" s="71">
        <f>'Biotopi poligonos'!$H5</f>
        <v>0.49481000000000003</v>
      </c>
      <c r="F20" s="43" t="s">
        <v>42</v>
      </c>
      <c r="G20" s="43" t="s">
        <v>43</v>
      </c>
      <c r="H20" s="43" t="s">
        <v>43</v>
      </c>
      <c r="I20" s="43" t="s">
        <v>44</v>
      </c>
      <c r="J20" s="43" t="s">
        <v>43</v>
      </c>
      <c r="K20" s="74">
        <f>IFERROR(INDEX(Sheet1!$A$2:$B$61,MATCH($A20,Sheet1!$A$2:$A$61,0),2),"")</f>
        <v>4570.2387849999996</v>
      </c>
      <c r="L20" s="75">
        <f t="shared" si="0"/>
        <v>1.0826786592070814E-2</v>
      </c>
    </row>
    <row r="21" spans="1:14" ht="30.75" customHeight="1">
      <c r="A21" s="43">
        <f>'Biotopi poligonos'!$G6</f>
        <v>9050</v>
      </c>
      <c r="B21" s="133" t="str">
        <f>IFERROR(INDEX('Skaidrojumi 1. daļa un biotopi'!$B$18:$C$78,MATCH(Anketa!A21,'Skaidrojumi 1. daļa un biotopi'!$B$18:$B$78,0),2),"")</f>
        <v>Lakstaugiem bagāti egļu meži</v>
      </c>
      <c r="C21" s="133"/>
      <c r="D21" s="133"/>
      <c r="E21" s="71">
        <f>'Biotopi poligonos'!$H6</f>
        <v>7.6548470000000002</v>
      </c>
      <c r="F21" s="43" t="s">
        <v>42</v>
      </c>
      <c r="G21" s="43" t="s">
        <v>44</v>
      </c>
      <c r="H21" s="43" t="s">
        <v>43</v>
      </c>
      <c r="I21" s="43" t="s">
        <v>44</v>
      </c>
      <c r="J21" s="43" t="s">
        <v>44</v>
      </c>
      <c r="K21" s="74">
        <f>IFERROR(INDEX(Sheet1!$A$2:$B$61,MATCH($A21,Sheet1!$A$2:$A$61,0),2),"")</f>
        <v>7200.9539089999998</v>
      </c>
      <c r="L21" s="75">
        <f t="shared" si="0"/>
        <v>0.106303235609281</v>
      </c>
    </row>
    <row r="22" spans="1:14" ht="30.75" customHeight="1">
      <c r="A22" s="43" t="str">
        <f>'Biotopi poligonos'!$G7</f>
        <v>9080*</v>
      </c>
      <c r="B22" s="133" t="str">
        <f>IFERROR(INDEX('Skaidrojumi 1. daļa un biotopi'!$B$18:$C$78,MATCH(Anketa!A22,'Skaidrojumi 1. daļa un biotopi'!$B$18:$B$78,0),2),"")</f>
        <v>Staignāju meži</v>
      </c>
      <c r="C22" s="133"/>
      <c r="D22" s="133"/>
      <c r="E22" s="71">
        <f>'Biotopi poligonos'!$H7</f>
        <v>34.607666999999999</v>
      </c>
      <c r="F22" s="43" t="s">
        <v>42</v>
      </c>
      <c r="G22" s="43" t="s">
        <v>45</v>
      </c>
      <c r="H22" s="43" t="s">
        <v>43</v>
      </c>
      <c r="I22" s="43" t="s">
        <v>44</v>
      </c>
      <c r="J22" s="43" t="s">
        <v>45</v>
      </c>
      <c r="K22" s="74">
        <f>IFERROR(INDEX(Sheet1!$A$2:$B$61,MATCH($A22,Sheet1!$A$2:$A$61,0),2),"")</f>
        <v>8941.7609250000005</v>
      </c>
      <c r="L22" s="75">
        <f t="shared" si="0"/>
        <v>0.38703413444259582</v>
      </c>
    </row>
    <row r="23" spans="1:14" ht="30.75" customHeight="1">
      <c r="A23" s="43" t="str">
        <f>'Biotopi poligonos'!$G8</f>
        <v>91D0*</v>
      </c>
      <c r="B23" s="133" t="str">
        <f>IFERROR(INDEX('Skaidrojumi 1. daļa un biotopi'!$B$18:$C$78,MATCH(Anketa!A23,'Skaidrojumi 1. daļa un biotopi'!$B$18:$B$78,0),2),"")</f>
        <v>Purvaini meži</v>
      </c>
      <c r="C23" s="133"/>
      <c r="D23" s="133"/>
      <c r="E23" s="71">
        <f>'Biotopi poligonos'!$H8</f>
        <v>5.3140830000000001</v>
      </c>
      <c r="F23" s="43" t="s">
        <v>42</v>
      </c>
      <c r="G23" s="43" t="s">
        <v>44</v>
      </c>
      <c r="H23" s="43" t="s">
        <v>43</v>
      </c>
      <c r="I23" s="43" t="s">
        <v>44</v>
      </c>
      <c r="J23" s="43" t="s">
        <v>44</v>
      </c>
      <c r="K23" s="74">
        <f>IFERROR(INDEX(Sheet1!$A$2:$B$61,MATCH($A23,Sheet1!$A$2:$A$61,0),2),"")</f>
        <v>33176.504542000002</v>
      </c>
      <c r="L23" s="75">
        <f t="shared" si="0"/>
        <v>1.601760967094229E-2</v>
      </c>
    </row>
    <row r="24" spans="1:14" ht="30.75" customHeight="1">
      <c r="A24" s="43" t="str">
        <f>'Biotopi poligonos'!$G9</f>
        <v>91E0*</v>
      </c>
      <c r="B24" s="133" t="str">
        <f>IFERROR(INDEX('Skaidrojumi 1. daļa un biotopi'!$B$18:$C$78,MATCH(Anketa!A24,'Skaidrojumi 1. daļa un biotopi'!$B$18:$B$78,0),2),"")</f>
        <v>Aluviāli meži (aluviāli krastmalu un palieņu meži)</v>
      </c>
      <c r="C24" s="133"/>
      <c r="D24" s="133"/>
      <c r="E24" s="71">
        <f>'Biotopi poligonos'!$H9</f>
        <v>38.109561999999997</v>
      </c>
      <c r="F24" s="43" t="s">
        <v>42</v>
      </c>
      <c r="G24" s="43" t="s">
        <v>45</v>
      </c>
      <c r="H24" s="43" t="s">
        <v>43</v>
      </c>
      <c r="I24" s="43" t="s">
        <v>44</v>
      </c>
      <c r="J24" s="43" t="s">
        <v>45</v>
      </c>
      <c r="K24" s="74">
        <f>IFERROR(INDEX(Sheet1!$A$2:$B$61,MATCH($A24,Sheet1!$A$2:$A$61,0),2),"")</f>
        <v>4427.5539719999997</v>
      </c>
      <c r="L24" s="75">
        <f t="shared" si="0"/>
        <v>0.86073624942815263</v>
      </c>
    </row>
    <row r="25" spans="1:14" ht="63" customHeight="1">
      <c r="A25" s="190" t="s">
        <v>46</v>
      </c>
      <c r="B25" s="190"/>
      <c r="C25" s="190"/>
      <c r="D25" s="190"/>
      <c r="E25" s="190"/>
      <c r="F25" s="190"/>
      <c r="G25" s="190"/>
      <c r="H25" s="190"/>
      <c r="I25" s="190"/>
      <c r="J25" s="190"/>
      <c r="K25" s="190"/>
      <c r="L25" s="190"/>
    </row>
    <row r="26" spans="1:14" ht="22.5" customHeight="1">
      <c r="A26" s="64" t="s">
        <v>47</v>
      </c>
      <c r="B26" s="136" t="s">
        <v>48</v>
      </c>
      <c r="C26" s="137"/>
      <c r="D26" s="72">
        <f>IFERROR(INDEX('N200 info'!$A$2:$L$342,MATCH(Anketa!$E$5,'N200 info'!$A$2:$A$342,0),9),"")</f>
        <v>176.76911200000001</v>
      </c>
      <c r="E26" s="136" t="s">
        <v>49</v>
      </c>
      <c r="F26" s="138"/>
      <c r="G26" s="137"/>
      <c r="H26" s="76">
        <f>IFERROR(INDEX('N200 info'!$A$2:$L$342,MATCH(Anketa!$E$5,'N200 info'!$A$2:$A$342,0),10),"")</f>
        <v>0.55190814778564024</v>
      </c>
      <c r="I26" s="63"/>
      <c r="J26" s="63"/>
      <c r="K26" s="63"/>
    </row>
    <row r="27" spans="1:14">
      <c r="A27" s="88" t="s">
        <v>50</v>
      </c>
      <c r="B27" s="88"/>
      <c r="C27" s="88"/>
      <c r="D27" s="88"/>
      <c r="E27" s="88"/>
      <c r="F27" s="88"/>
      <c r="G27" s="88"/>
      <c r="H27" s="88"/>
      <c r="I27" s="88"/>
      <c r="J27" s="88"/>
      <c r="K27" s="39"/>
    </row>
    <row r="28" spans="1:14" ht="28.5" customHeight="1">
      <c r="A28" s="192" t="s">
        <v>51</v>
      </c>
      <c r="B28" s="192"/>
      <c r="C28" s="192"/>
      <c r="D28" s="192"/>
      <c r="E28" s="192"/>
      <c r="F28" s="192"/>
      <c r="G28" s="192"/>
      <c r="H28" s="192"/>
      <c r="I28" s="192"/>
      <c r="J28" s="192"/>
      <c r="K28" s="39"/>
    </row>
    <row r="29" spans="1:14" ht="28.5" customHeight="1">
      <c r="A29" s="139" t="s">
        <v>52</v>
      </c>
      <c r="B29" s="140"/>
      <c r="C29" s="141"/>
      <c r="D29" s="81"/>
      <c r="E29" s="191"/>
      <c r="F29" s="191"/>
      <c r="G29" s="191"/>
      <c r="H29" s="191"/>
      <c r="I29" s="191"/>
      <c r="J29" s="191"/>
      <c r="K29" s="39"/>
    </row>
    <row r="30" spans="1:14" ht="31.5" customHeight="1">
      <c r="A30" s="134" t="s">
        <v>53</v>
      </c>
      <c r="B30" s="134"/>
      <c r="C30" s="134"/>
      <c r="D30" s="135"/>
      <c r="E30" s="127" t="s">
        <v>54</v>
      </c>
      <c r="F30" s="127"/>
      <c r="G30" s="127"/>
      <c r="H30" s="127"/>
      <c r="I30" s="127"/>
      <c r="J30" s="127"/>
      <c r="K30" s="37"/>
    </row>
    <row r="31" spans="1:14" ht="25.5" customHeight="1">
      <c r="A31" s="127" t="s">
        <v>55</v>
      </c>
      <c r="B31" s="125" t="s">
        <v>31</v>
      </c>
      <c r="C31" s="127" t="s">
        <v>56</v>
      </c>
      <c r="D31" s="127" t="s">
        <v>57</v>
      </c>
      <c r="E31" s="125" t="s">
        <v>58</v>
      </c>
      <c r="F31" s="127" t="s">
        <v>59</v>
      </c>
      <c r="G31" s="127"/>
      <c r="H31" s="125" t="s">
        <v>60</v>
      </c>
      <c r="I31" s="127" t="s">
        <v>61</v>
      </c>
      <c r="J31" s="127" t="s">
        <v>34</v>
      </c>
      <c r="K31" s="40"/>
      <c r="L31" s="41"/>
      <c r="M31" s="40"/>
    </row>
    <row r="32" spans="1:14" ht="24" customHeight="1">
      <c r="A32" s="127"/>
      <c r="B32" s="125"/>
      <c r="C32" s="127"/>
      <c r="D32" s="127"/>
      <c r="E32" s="125"/>
      <c r="F32" s="38" t="s">
        <v>62</v>
      </c>
      <c r="G32" s="38" t="s">
        <v>63</v>
      </c>
      <c r="H32" s="125"/>
      <c r="I32" s="127"/>
      <c r="J32" s="127"/>
      <c r="K32" s="40"/>
      <c r="L32" s="41"/>
      <c r="M32" s="40"/>
    </row>
    <row r="33" spans="1:13" ht="30.75" customHeight="1">
      <c r="A33" s="91" t="s">
        <v>64</v>
      </c>
      <c r="B33" s="91"/>
      <c r="C33" s="91"/>
      <c r="D33" s="91"/>
      <c r="E33" s="91"/>
      <c r="F33" s="91"/>
      <c r="G33" s="91"/>
      <c r="H33" s="91"/>
      <c r="I33" s="91"/>
      <c r="J33" s="91"/>
      <c r="K33" s="40"/>
      <c r="L33" s="41"/>
      <c r="M33" s="40"/>
    </row>
    <row r="34" spans="1:13" ht="31.5" customHeight="1">
      <c r="A34" s="82"/>
      <c r="B34" s="83" t="str">
        <f>IFERROR(INDEX('Biotopu direktīvas II p. sugas'!$B$2:$D$69,MATCH($D34,'Biotopu direktīvas II p. sugas'!$B$2:$B$69,0),3),"")</f>
        <v/>
      </c>
      <c r="C34" s="84" t="str">
        <f>IFERROR(INDEX('Biotopu direktīvas II p. sugas'!$B$2:$D$69,MATCH($D34,'Biotopu direktīvas II p. sugas'!$B$2:$B$69,0),2),"")</f>
        <v/>
      </c>
      <c r="D34" s="85"/>
      <c r="E34" s="82"/>
      <c r="F34" s="82" t="str">
        <f>IFERROR(INDEX('Sugas skaidrojumi'!$A$12:$B$15,MATCH(Anketa!E34,'Sugas skaidrojumi'!$A$12:$A$15,0),2),"")</f>
        <v/>
      </c>
      <c r="G34" s="82"/>
      <c r="H34" s="82"/>
      <c r="I34" s="82"/>
      <c r="J34" s="82"/>
      <c r="K34" s="37"/>
    </row>
    <row r="35" spans="1:13" ht="17.25" customHeight="1">
      <c r="A35" s="183" t="s">
        <v>65</v>
      </c>
      <c r="B35" s="184"/>
      <c r="C35" s="184"/>
      <c r="D35" s="184"/>
      <c r="E35" s="184"/>
      <c r="F35" s="184"/>
      <c r="G35" s="184"/>
      <c r="H35" s="184"/>
      <c r="I35" s="184"/>
      <c r="J35" s="185"/>
    </row>
    <row r="36" spans="1:13" ht="29.25" customHeight="1">
      <c r="A36" s="86"/>
      <c r="B36" s="87"/>
      <c r="C36" s="86"/>
      <c r="D36" s="86"/>
      <c r="E36" s="85"/>
      <c r="F36" s="86"/>
      <c r="G36" s="86"/>
      <c r="H36" s="85"/>
      <c r="I36" s="85"/>
      <c r="J36" s="85"/>
    </row>
    <row r="37" spans="1:13" ht="124.5" customHeight="1" thickBot="1">
      <c r="A37" s="92" t="s">
        <v>66</v>
      </c>
      <c r="B37" s="92"/>
      <c r="C37" s="92"/>
      <c r="D37" s="92"/>
      <c r="E37" s="92"/>
      <c r="F37" s="92"/>
      <c r="G37" s="92"/>
      <c r="H37" s="92"/>
      <c r="I37" s="92"/>
      <c r="J37" s="92"/>
    </row>
    <row r="38" spans="1:13" ht="26.25" customHeight="1">
      <c r="A38" s="100" t="s">
        <v>67</v>
      </c>
      <c r="B38" s="126" t="s">
        <v>68</v>
      </c>
      <c r="C38" s="126"/>
      <c r="D38" s="126"/>
      <c r="E38" s="126"/>
      <c r="F38" s="126"/>
      <c r="G38" s="124" t="s">
        <v>33</v>
      </c>
      <c r="H38" s="124"/>
    </row>
    <row r="39" spans="1:13" ht="26.25" customHeight="1">
      <c r="A39" s="100"/>
      <c r="B39" s="112" t="s">
        <v>69</v>
      </c>
      <c r="C39" s="113"/>
      <c r="D39" s="113"/>
      <c r="E39" s="113"/>
      <c r="F39" s="114"/>
      <c r="G39" s="209">
        <f>IFERROR(INDEX('N200 info'!$A$2:$L$342,MATCH(Anketa!$E$5,'N200 info'!$A$2:$A$342,0),12),"")</f>
        <v>0</v>
      </c>
      <c r="H39" s="135"/>
    </row>
    <row r="40" spans="1:13" ht="26.25" customHeight="1">
      <c r="A40" s="132"/>
      <c r="B40" s="112" t="s">
        <v>70</v>
      </c>
      <c r="C40" s="113"/>
      <c r="D40" s="113"/>
      <c r="E40" s="113"/>
      <c r="F40" s="114"/>
      <c r="G40" s="209">
        <f>IFERROR(INDEX('N200 info'!$A$2:$L$342,MATCH(Anketa!$E$5,'N200 info'!$A$2:$A$342,0),6),"")</f>
        <v>245.891414</v>
      </c>
      <c r="H40" s="135"/>
    </row>
    <row r="41" spans="1:13" ht="23.25" customHeight="1">
      <c r="A41" s="200" t="s">
        <v>71</v>
      </c>
      <c r="B41" s="201" t="s">
        <v>72</v>
      </c>
      <c r="C41" s="201"/>
      <c r="D41" s="201"/>
      <c r="E41" s="201"/>
      <c r="F41" s="201"/>
      <c r="G41" s="203"/>
      <c r="H41" s="203"/>
      <c r="I41" s="201"/>
      <c r="J41" s="201"/>
      <c r="K41" s="203"/>
      <c r="L41" s="203"/>
    </row>
    <row r="42" spans="1:13" ht="33" customHeight="1">
      <c r="A42" s="100"/>
      <c r="B42" s="208" t="s">
        <v>73</v>
      </c>
      <c r="C42" s="210"/>
      <c r="D42" s="52" t="s">
        <v>74</v>
      </c>
      <c r="E42" s="208" t="s">
        <v>75</v>
      </c>
      <c r="F42" s="202"/>
      <c r="G42" s="199" t="s">
        <v>76</v>
      </c>
      <c r="H42" s="199"/>
      <c r="I42" s="202" t="s">
        <v>28</v>
      </c>
      <c r="J42" s="202"/>
      <c r="K42" s="201" t="s">
        <v>77</v>
      </c>
      <c r="L42" s="201"/>
    </row>
    <row r="43" spans="1:13" ht="54" customHeight="1">
      <c r="A43" s="100"/>
      <c r="B43" s="120"/>
      <c r="C43" s="121"/>
      <c r="D43" s="47" t="s">
        <v>78</v>
      </c>
      <c r="E43" s="102" t="s">
        <v>79</v>
      </c>
      <c r="F43" s="102"/>
      <c r="G43" s="115">
        <v>1911</v>
      </c>
      <c r="H43" s="116"/>
      <c r="I43" s="204">
        <f>IFERROR(INDEX('N200 info'!$A$2:$L$342,MATCH(Anketa!$E$5,'N200 info'!$A$2:$A$342,0),4),"")</f>
        <v>4.7225210000000004</v>
      </c>
      <c r="J43" s="205"/>
      <c r="K43" s="206">
        <f>IFERROR(INDEX('N200 info'!$A$2:$L$342,MATCH(Anketa!$E$5,'N200 info'!$A$2:$A$342,0),5),"")</f>
        <v>0</v>
      </c>
      <c r="L43" s="207"/>
    </row>
    <row r="44" spans="1:13" ht="29.25" customHeight="1">
      <c r="A44" s="132"/>
      <c r="B44" s="122" t="s">
        <v>80</v>
      </c>
      <c r="C44" s="122"/>
      <c r="D44" s="122"/>
      <c r="E44" s="122"/>
      <c r="F44" s="122"/>
      <c r="G44" s="122"/>
      <c r="H44" s="122"/>
      <c r="I44" s="44"/>
    </row>
    <row r="45" spans="1:13" ht="29.25" customHeight="1">
      <c r="A45" s="195" t="s">
        <v>81</v>
      </c>
      <c r="B45" s="158"/>
      <c r="C45" s="158"/>
      <c r="D45" s="158"/>
      <c r="E45" s="158"/>
      <c r="F45" s="158"/>
      <c r="G45" s="158"/>
      <c r="H45" s="159"/>
      <c r="I45" s="44"/>
    </row>
    <row r="46" spans="1:13" ht="31.9" customHeight="1">
      <c r="A46" s="196"/>
      <c r="B46" s="197"/>
      <c r="C46" s="197"/>
      <c r="D46" s="197"/>
      <c r="E46" s="197"/>
      <c r="F46" s="197"/>
      <c r="G46" s="197"/>
      <c r="H46" s="198"/>
      <c r="I46" s="44"/>
    </row>
    <row r="47" spans="1:13" ht="155.44999999999999" customHeight="1">
      <c r="A47" s="91" t="s">
        <v>82</v>
      </c>
      <c r="B47" s="91"/>
      <c r="C47" s="91"/>
      <c r="D47" s="91"/>
      <c r="E47" s="91"/>
      <c r="F47" s="91"/>
      <c r="G47" s="91"/>
      <c r="H47" s="91"/>
      <c r="I47" s="44"/>
    </row>
    <row r="48" spans="1:13">
      <c r="A48" s="182" t="s">
        <v>83</v>
      </c>
      <c r="B48" s="182"/>
      <c r="C48" s="182"/>
      <c r="D48" s="182"/>
      <c r="E48" s="182"/>
      <c r="F48" s="182"/>
      <c r="G48" s="182"/>
      <c r="H48" s="182"/>
    </row>
    <row r="49" spans="1:8">
      <c r="A49" s="103" t="s">
        <v>84</v>
      </c>
      <c r="B49" s="125" t="s">
        <v>85</v>
      </c>
      <c r="C49" s="125"/>
      <c r="D49" s="125"/>
      <c r="E49" s="125"/>
      <c r="F49" s="125"/>
      <c r="G49" s="125" t="s">
        <v>86</v>
      </c>
      <c r="H49" s="125"/>
    </row>
    <row r="50" spans="1:8" ht="34.5" customHeight="1">
      <c r="A50" s="100"/>
      <c r="B50" s="125"/>
      <c r="C50" s="125"/>
      <c r="D50" s="125"/>
      <c r="E50" s="125"/>
      <c r="F50" s="125"/>
      <c r="G50" s="29" t="s">
        <v>87</v>
      </c>
      <c r="H50" s="38" t="s">
        <v>88</v>
      </c>
    </row>
    <row r="51" spans="1:8">
      <c r="A51" s="100"/>
      <c r="B51" s="177" t="s">
        <v>89</v>
      </c>
      <c r="C51" s="177"/>
      <c r="D51" s="177"/>
      <c r="E51" s="177"/>
      <c r="F51" s="177"/>
      <c r="G51" s="77">
        <v>320.18</v>
      </c>
      <c r="H51" s="78">
        <f>IFERROR($G51/$D$14,"")</f>
        <v>0.99966531911981471</v>
      </c>
    </row>
    <row r="52" spans="1:8">
      <c r="A52" s="100"/>
      <c r="B52" s="93" t="s">
        <v>90</v>
      </c>
      <c r="C52" s="94"/>
      <c r="D52" s="94"/>
      <c r="E52" s="94"/>
      <c r="F52" s="95"/>
      <c r="G52" s="66">
        <f>IFERROR(INDEX('N200 info'!$A$2:$L$342,MATCH(Anketa!$E$5,'N200 info'!$A$2:$A$342,0),7),"")</f>
        <v>320.28644800000001</v>
      </c>
      <c r="H52" s="46">
        <f>IFERROR(INDEX('N200 info'!$A$2:$L$342,MATCH(Anketa!$E$5,'N200 info'!$A$2:$A$342,0),8),"")</f>
        <v>0.99999767084037716</v>
      </c>
    </row>
    <row r="53" spans="1:8">
      <c r="A53" s="100"/>
      <c r="B53" s="177" t="s">
        <v>91</v>
      </c>
      <c r="C53" s="177"/>
      <c r="D53" s="177"/>
      <c r="E53" s="177"/>
      <c r="F53" s="177"/>
      <c r="G53" s="77">
        <v>7.0000000000000007E-2</v>
      </c>
      <c r="H53" s="78">
        <f t="shared" ref="H53:H55" si="1">IFERROR($G53/$D$14,"")</f>
        <v>2.1855385201570066E-4</v>
      </c>
    </row>
    <row r="54" spans="1:8">
      <c r="A54" s="100"/>
      <c r="B54" s="178" t="s">
        <v>92</v>
      </c>
      <c r="C54" s="178"/>
      <c r="D54" s="178"/>
      <c r="E54" s="178"/>
      <c r="F54" s="178"/>
      <c r="G54" s="79">
        <v>0.04</v>
      </c>
      <c r="H54" s="78">
        <f t="shared" si="1"/>
        <v>1.2488791543754322E-4</v>
      </c>
    </row>
    <row r="55" spans="1:8" ht="15" thickBot="1">
      <c r="A55" s="101"/>
      <c r="B55" s="96" t="s">
        <v>93</v>
      </c>
      <c r="C55" s="97"/>
      <c r="D55" s="97"/>
      <c r="E55" s="97"/>
      <c r="F55" s="98"/>
      <c r="G55" s="80"/>
      <c r="H55" s="78">
        <f t="shared" si="1"/>
        <v>0</v>
      </c>
    </row>
    <row r="56" spans="1:8" ht="27.75" customHeight="1" thickBot="1">
      <c r="A56" s="45" t="s">
        <v>94</v>
      </c>
      <c r="B56" s="179" t="s">
        <v>95</v>
      </c>
      <c r="C56" s="179"/>
      <c r="D56" s="179"/>
      <c r="E56" s="179"/>
      <c r="F56" s="180" t="s">
        <v>96</v>
      </c>
      <c r="G56" s="180"/>
      <c r="H56" s="180"/>
    </row>
    <row r="57" spans="1:8">
      <c r="A57" s="99" t="s">
        <v>97</v>
      </c>
      <c r="B57" s="175" t="s">
        <v>98</v>
      </c>
      <c r="C57" s="176"/>
      <c r="D57" s="176"/>
      <c r="E57" s="176"/>
      <c r="F57" s="176"/>
      <c r="G57" s="176" t="s">
        <v>86</v>
      </c>
      <c r="H57" s="176"/>
    </row>
    <row r="58" spans="1:8" ht="32.25" customHeight="1">
      <c r="A58" s="100"/>
      <c r="B58" s="135"/>
      <c r="C58" s="125"/>
      <c r="D58" s="125"/>
      <c r="E58" s="125"/>
      <c r="F58" s="125"/>
      <c r="G58" s="29" t="s">
        <v>87</v>
      </c>
      <c r="H58" s="38" t="s">
        <v>88</v>
      </c>
    </row>
    <row r="59" spans="1:8">
      <c r="A59" s="100"/>
      <c r="B59" s="177" t="s">
        <v>99</v>
      </c>
      <c r="C59" s="177"/>
      <c r="D59" s="177"/>
      <c r="E59" s="177"/>
      <c r="F59" s="177"/>
      <c r="G59" s="77"/>
      <c r="H59" s="78">
        <f t="shared" ref="H59:H65" si="2">IFERROR($G59/$D$14,"")</f>
        <v>0</v>
      </c>
    </row>
    <row r="60" spans="1:8">
      <c r="A60" s="100"/>
      <c r="B60" s="177" t="s">
        <v>100</v>
      </c>
      <c r="C60" s="177"/>
      <c r="D60" s="177"/>
      <c r="E60" s="177"/>
      <c r="F60" s="177"/>
      <c r="G60" s="77"/>
      <c r="H60" s="78">
        <f t="shared" si="2"/>
        <v>0</v>
      </c>
    </row>
    <row r="61" spans="1:8">
      <c r="A61" s="100"/>
      <c r="B61" s="177" t="s">
        <v>101</v>
      </c>
      <c r="C61" s="177"/>
      <c r="D61" s="177"/>
      <c r="E61" s="177"/>
      <c r="F61" s="177"/>
      <c r="G61" s="77"/>
      <c r="H61" s="78">
        <f t="shared" si="2"/>
        <v>0</v>
      </c>
    </row>
    <row r="62" spans="1:8">
      <c r="A62" s="100"/>
      <c r="B62" s="93" t="s">
        <v>102</v>
      </c>
      <c r="C62" s="94"/>
      <c r="D62" s="94"/>
      <c r="E62" s="94"/>
      <c r="F62" s="95"/>
      <c r="G62" s="77"/>
      <c r="H62" s="78">
        <f t="shared" si="2"/>
        <v>0</v>
      </c>
    </row>
    <row r="63" spans="1:8">
      <c r="A63" s="100"/>
      <c r="B63" s="93" t="s">
        <v>103</v>
      </c>
      <c r="C63" s="94"/>
      <c r="D63" s="94"/>
      <c r="E63" s="94"/>
      <c r="F63" s="95"/>
      <c r="G63" s="77"/>
      <c r="H63" s="78">
        <f t="shared" si="2"/>
        <v>0</v>
      </c>
    </row>
    <row r="64" spans="1:8">
      <c r="A64" s="100"/>
      <c r="B64" s="93" t="s">
        <v>104</v>
      </c>
      <c r="C64" s="94"/>
      <c r="D64" s="94"/>
      <c r="E64" s="94"/>
      <c r="F64" s="95"/>
      <c r="G64" s="77"/>
      <c r="H64" s="78">
        <f t="shared" si="2"/>
        <v>0</v>
      </c>
    </row>
    <row r="65" spans="1:8" ht="15" thickBot="1">
      <c r="A65" s="101"/>
      <c r="B65" s="96" t="s">
        <v>105</v>
      </c>
      <c r="C65" s="97"/>
      <c r="D65" s="97"/>
      <c r="E65" s="97"/>
      <c r="F65" s="98"/>
      <c r="G65" s="80"/>
      <c r="H65" s="78">
        <f t="shared" si="2"/>
        <v>0</v>
      </c>
    </row>
    <row r="66" spans="1:8" ht="15" customHeight="1">
      <c r="A66" s="99" t="s">
        <v>106</v>
      </c>
      <c r="B66" s="117" t="s">
        <v>107</v>
      </c>
      <c r="C66" s="118"/>
      <c r="D66" s="118"/>
      <c r="E66" s="118"/>
      <c r="F66" s="118"/>
      <c r="G66" s="118"/>
      <c r="H66" s="119"/>
    </row>
    <row r="67" spans="1:8" ht="29.25" customHeight="1">
      <c r="A67" s="100"/>
      <c r="B67" s="112" t="s">
        <v>108</v>
      </c>
      <c r="C67" s="113"/>
      <c r="D67" s="114"/>
      <c r="E67" s="112" t="s">
        <v>33</v>
      </c>
      <c r="F67" s="114"/>
      <c r="G67" s="112" t="s">
        <v>109</v>
      </c>
      <c r="H67" s="114"/>
    </row>
    <row r="68" spans="1:8" ht="29.25" customHeight="1">
      <c r="A68" s="100"/>
      <c r="B68" s="120" t="s">
        <v>110</v>
      </c>
      <c r="C68" s="174"/>
      <c r="D68" s="121"/>
      <c r="E68" s="170">
        <v>4.72</v>
      </c>
      <c r="F68" s="171"/>
      <c r="G68" s="172">
        <f>IFERROR(E68/$D$14,"")</f>
        <v>1.47367740216301E-2</v>
      </c>
      <c r="H68" s="173"/>
    </row>
    <row r="69" spans="1:8" ht="29.25" customHeight="1" thickBot="1">
      <c r="A69" s="101"/>
      <c r="B69" s="167" t="s">
        <v>111</v>
      </c>
      <c r="C69" s="168"/>
      <c r="D69" s="169"/>
      <c r="E69" s="163"/>
      <c r="F69" s="164"/>
      <c r="G69" s="165">
        <f>IFERROR($E69/$D$14,"")</f>
        <v>0</v>
      </c>
      <c r="H69" s="166"/>
    </row>
    <row r="70" spans="1:8">
      <c r="A70" s="110" t="s">
        <v>112</v>
      </c>
      <c r="B70" s="110"/>
      <c r="C70" s="110"/>
      <c r="D70" s="110"/>
      <c r="E70" s="110"/>
      <c r="F70" s="110"/>
      <c r="G70" s="110"/>
      <c r="H70" s="110"/>
    </row>
    <row r="71" spans="1:8" ht="33.6" customHeight="1" thickBot="1">
      <c r="A71" s="111" t="s">
        <v>113</v>
      </c>
      <c r="B71" s="111"/>
      <c r="C71" s="111"/>
      <c r="D71" s="111"/>
      <c r="E71" s="111"/>
      <c r="F71" s="111"/>
      <c r="G71" s="111"/>
      <c r="H71" s="111"/>
    </row>
    <row r="72" spans="1:8">
      <c r="A72" s="104" t="s">
        <v>114</v>
      </c>
      <c r="B72" s="105"/>
      <c r="C72" s="105"/>
      <c r="D72" s="105"/>
      <c r="E72" s="105"/>
      <c r="F72" s="105"/>
      <c r="G72" s="105"/>
      <c r="H72" s="106"/>
    </row>
    <row r="73" spans="1:8" ht="92.45" customHeight="1" thickBot="1">
      <c r="A73" s="107" t="s">
        <v>115</v>
      </c>
      <c r="B73" s="108"/>
      <c r="C73" s="108"/>
      <c r="D73" s="108"/>
      <c r="E73" s="108"/>
      <c r="F73" s="108"/>
      <c r="G73" s="108"/>
      <c r="H73" s="109"/>
    </row>
    <row r="74" spans="1:8">
      <c r="A74" s="89" t="s">
        <v>116</v>
      </c>
      <c r="B74" s="89"/>
      <c r="C74" s="89"/>
      <c r="D74" s="89"/>
      <c r="E74" s="89"/>
      <c r="F74" s="89"/>
      <c r="G74" s="89"/>
      <c r="H74" s="89"/>
    </row>
    <row r="75" spans="1:8">
      <c r="A75" s="90" t="s">
        <v>117</v>
      </c>
      <c r="B75" s="90"/>
      <c r="C75" s="90"/>
      <c r="D75" s="90"/>
      <c r="E75" s="90"/>
      <c r="F75" s="90"/>
      <c r="G75" s="90"/>
      <c r="H75" s="90"/>
    </row>
    <row r="76" spans="1:8">
      <c r="A76" s="90"/>
      <c r="B76" s="90"/>
      <c r="C76" s="90"/>
      <c r="D76" s="90"/>
      <c r="E76" s="90"/>
      <c r="F76" s="90"/>
      <c r="G76" s="90"/>
      <c r="H76" s="90"/>
    </row>
    <row r="77" spans="1:8">
      <c r="A77" s="90"/>
      <c r="B77" s="90"/>
      <c r="C77" s="90"/>
      <c r="D77" s="90"/>
      <c r="E77" s="90"/>
      <c r="F77" s="90"/>
      <c r="G77" s="90"/>
      <c r="H77" s="90"/>
    </row>
    <row r="78" spans="1:8" ht="4.1500000000000004" customHeight="1">
      <c r="A78" s="90"/>
      <c r="B78" s="90"/>
      <c r="C78" s="90"/>
      <c r="D78" s="90"/>
      <c r="E78" s="90"/>
      <c r="F78" s="90"/>
      <c r="G78" s="90"/>
      <c r="H78" s="90"/>
    </row>
    <row r="79" spans="1:8" hidden="1">
      <c r="A79" s="90"/>
      <c r="B79" s="90"/>
      <c r="C79" s="90"/>
      <c r="D79" s="90"/>
      <c r="E79" s="90"/>
      <c r="F79" s="90"/>
      <c r="G79" s="90"/>
      <c r="H79" s="90"/>
    </row>
    <row r="80" spans="1:8">
      <c r="A80" s="91" t="s">
        <v>118</v>
      </c>
      <c r="B80" s="91"/>
      <c r="C80" s="91"/>
      <c r="D80" s="91"/>
      <c r="E80" s="91"/>
      <c r="F80" s="91"/>
      <c r="G80" s="91"/>
      <c r="H80" s="91"/>
    </row>
    <row r="81" spans="1:8" ht="15" thickBot="1">
      <c r="A81" s="92"/>
      <c r="B81" s="92"/>
      <c r="C81" s="92"/>
      <c r="D81" s="92"/>
      <c r="E81" s="92"/>
      <c r="F81" s="92"/>
      <c r="G81" s="92"/>
      <c r="H81" s="92"/>
    </row>
    <row r="82" spans="1:8">
      <c r="A82" s="88" t="s">
        <v>119</v>
      </c>
      <c r="B82" s="88"/>
      <c r="C82" s="88"/>
      <c r="D82" s="88"/>
      <c r="E82" s="88"/>
      <c r="F82" s="88"/>
      <c r="G82" s="88"/>
      <c r="H82" s="8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row r="302" spans="1:14">
      <c r="A302" s="28"/>
      <c r="B302" s="28"/>
      <c r="C302" s="28"/>
      <c r="D302" s="28"/>
      <c r="E302" s="28"/>
      <c r="F302" s="28"/>
      <c r="G302" s="28"/>
      <c r="H302" s="28"/>
      <c r="I302" s="28"/>
      <c r="J302" s="28"/>
      <c r="K302" s="28"/>
      <c r="L302" s="28"/>
      <c r="M302" s="28"/>
      <c r="N302" s="28"/>
    </row>
  </sheetData>
  <mergeCells count="127">
    <mergeCell ref="K16:K17"/>
    <mergeCell ref="A45:H45"/>
    <mergeCell ref="A46:H46"/>
    <mergeCell ref="A47:H47"/>
    <mergeCell ref="A37:J37"/>
    <mergeCell ref="G42:H42"/>
    <mergeCell ref="B18:D18"/>
    <mergeCell ref="A33:J33"/>
    <mergeCell ref="A41:A44"/>
    <mergeCell ref="K42:L42"/>
    <mergeCell ref="I42:J42"/>
    <mergeCell ref="B41:L41"/>
    <mergeCell ref="I43:J43"/>
    <mergeCell ref="K43:L43"/>
    <mergeCell ref="E42:F42"/>
    <mergeCell ref="B39:F39"/>
    <mergeCell ref="G39:H39"/>
    <mergeCell ref="B40:F40"/>
    <mergeCell ref="G40:H40"/>
    <mergeCell ref="B42:C42"/>
    <mergeCell ref="B53:F53"/>
    <mergeCell ref="B54:F54"/>
    <mergeCell ref="B56:E56"/>
    <mergeCell ref="F56:H56"/>
    <mergeCell ref="G49:H49"/>
    <mergeCell ref="B49:F50"/>
    <mergeCell ref="B51:F51"/>
    <mergeCell ref="B52:F52"/>
    <mergeCell ref="I14:J14"/>
    <mergeCell ref="A48:H48"/>
    <mergeCell ref="B38:F38"/>
    <mergeCell ref="A35:J35"/>
    <mergeCell ref="B16:D17"/>
    <mergeCell ref="C31:C32"/>
    <mergeCell ref="A15:L15"/>
    <mergeCell ref="L16:L17"/>
    <mergeCell ref="A25:L25"/>
    <mergeCell ref="E29:J29"/>
    <mergeCell ref="A31:A32"/>
    <mergeCell ref="B31:B32"/>
    <mergeCell ref="A27:J27"/>
    <mergeCell ref="E30:J30"/>
    <mergeCell ref="A28:J28"/>
    <mergeCell ref="G38:H38"/>
    <mergeCell ref="E69:F69"/>
    <mergeCell ref="G69:H69"/>
    <mergeCell ref="B69:D69"/>
    <mergeCell ref="E68:F68"/>
    <mergeCell ref="G68:H68"/>
    <mergeCell ref="B68:D68"/>
    <mergeCell ref="B57:F58"/>
    <mergeCell ref="G57:H57"/>
    <mergeCell ref="B59:F59"/>
    <mergeCell ref="B60:F60"/>
    <mergeCell ref="B61:F61"/>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F3:J3"/>
    <mergeCell ref="G12:J12"/>
    <mergeCell ref="G13:J13"/>
    <mergeCell ref="A5:A6"/>
    <mergeCell ref="B6:D6"/>
    <mergeCell ref="E6:J6"/>
    <mergeCell ref="B3:E3"/>
    <mergeCell ref="A12:A13"/>
    <mergeCell ref="A16:A17"/>
    <mergeCell ref="E16:E17"/>
    <mergeCell ref="F16:F17"/>
    <mergeCell ref="B14:C14"/>
    <mergeCell ref="E14:H14"/>
    <mergeCell ref="G16:J16"/>
    <mergeCell ref="A38:A40"/>
    <mergeCell ref="D31:D32"/>
    <mergeCell ref="I31:I32"/>
    <mergeCell ref="J31:J32"/>
    <mergeCell ref="B19:D19"/>
    <mergeCell ref="B20:D20"/>
    <mergeCell ref="B21:D21"/>
    <mergeCell ref="B22:D22"/>
    <mergeCell ref="B23:D23"/>
    <mergeCell ref="B24:D24"/>
    <mergeCell ref="E31:E32"/>
    <mergeCell ref="F31:G31"/>
    <mergeCell ref="H31:H32"/>
    <mergeCell ref="A30:D30"/>
    <mergeCell ref="B26:C26"/>
    <mergeCell ref="E26:G26"/>
    <mergeCell ref="A29:C29"/>
    <mergeCell ref="A82:H82"/>
    <mergeCell ref="A74:H74"/>
    <mergeCell ref="A75:H79"/>
    <mergeCell ref="A80:H81"/>
    <mergeCell ref="B64:F64"/>
    <mergeCell ref="B65:F65"/>
    <mergeCell ref="A57:A65"/>
    <mergeCell ref="E43:F43"/>
    <mergeCell ref="A49:A55"/>
    <mergeCell ref="B55:F55"/>
    <mergeCell ref="B62:F62"/>
    <mergeCell ref="B63:F63"/>
    <mergeCell ref="A72:H72"/>
    <mergeCell ref="A73:H73"/>
    <mergeCell ref="A70:H70"/>
    <mergeCell ref="A71:H71"/>
    <mergeCell ref="A66:A69"/>
    <mergeCell ref="B67:D67"/>
    <mergeCell ref="G43:H43"/>
    <mergeCell ref="B66:H66"/>
    <mergeCell ref="E67:F67"/>
    <mergeCell ref="G67:H67"/>
    <mergeCell ref="B43:C43"/>
    <mergeCell ref="B44:H44"/>
  </mergeCells>
  <pageMargins left="0.25" right="0.25" top="0.75" bottom="0.75" header="0.3" footer="0.3"/>
  <pageSetup paperSize="9" fitToHeight="0" orientation="portrait" r:id="rId1"/>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G18:G24</xm:sqref>
        </x14:dataValidation>
        <x14:dataValidation type="list" allowBlank="1" showInputMessage="1" showErrorMessage="1" xr:uid="{00000000-0002-0000-0000-000001000000}">
          <x14:formula1>
            <xm:f>'Skaidrojumi 1. daļa un biotopi'!$G$18:$G$20</xm:f>
          </x14:formula1>
          <xm:sqref>H18:J24</xm:sqref>
        </x14:dataValidation>
        <x14:dataValidation type="list" allowBlank="1" showInputMessage="1" showErrorMessage="1" xr:uid="{00000000-0002-0000-0000-000002000000}">
          <x14:formula1>
            <xm:f>'Skaidrojumi 1. daļa un biotopi'!$B$18:$B$78</xm:f>
          </x14:formula1>
          <xm:sqref>A18:A24</xm:sqref>
        </x14:dataValidation>
        <x14:dataValidation type="list" allowBlank="1" showInputMessage="1" showErrorMessage="1" xr:uid="{00000000-0002-0000-0000-000004000000}">
          <x14:formula1>
            <xm:f>'Skaidrojumi 1. daļa un biotopi'!$D$18:$D$21</xm:f>
          </x14:formula1>
          <xm:sqref>J34 J36</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F18:F24</xm:sqref>
        </x14:dataValidation>
        <x14:dataValidation type="list" allowBlank="1" showInputMessage="1" showErrorMessage="1" xr:uid="{00000000-0002-0000-0000-000007000000}">
          <x14:formula1>
            <xm:f>'Sugas skaidrojumi'!$A$12:$A$15</xm:f>
          </x14:formula1>
          <xm:sqref>E34 E36</xm:sqref>
        </x14:dataValidation>
        <x14:dataValidation type="list" allowBlank="1" showInputMessage="1" showErrorMessage="1" xr:uid="{00000000-0002-0000-0000-000008000000}">
          <x14:formula1>
            <xm:f>'Sugas skaidrojumi'!$A$18:$A$21</xm:f>
          </x14:formula1>
          <xm:sqref>I34 I36</xm:sqref>
        </x14:dataValidation>
        <x14:dataValidation type="list" allowBlank="1" showInputMessage="1" showErrorMessage="1" xr:uid="{00000000-0002-0000-0000-000009000000}">
          <x14:formula1>
            <xm:f>'Sugas skaidrojumi'!$A$23:$A$42</xm:f>
          </x14:formula1>
          <xm:sqref>H34 H36</xm:sqref>
        </x14:dataValidation>
        <x14:dataValidation type="list" allowBlank="1" showInputMessage="1" showErrorMessage="1" xr:uid="{00000000-0002-0000-0000-00000A000000}">
          <x14:formula1>
            <xm:f>'Biotopu direktīvas II p. sugas'!$F$1:$K$1</xm:f>
          </x14:formula1>
          <xm:sqref>A34</xm:sqref>
        </x14:dataValidation>
        <x14:dataValidation type="list" allowBlank="1" showInputMessage="1" showErrorMessage="1" xr:uid="{00000000-0002-0000-0000-00000C000000}">
          <x14:formula1>
            <xm:f>'Biotopu direktīvas II p. sugas'!$F$1:$M$1</xm:f>
          </x14:formula1>
          <xm:sqref>A36</xm:sqref>
        </x14:dataValidation>
        <x14:dataValidation type="list" allowBlank="1" showInputMessage="1" showErrorMessage="1" xr:uid="{00000000-0002-0000-0000-00000E000000}">
          <x14:formula1>
            <xm:f>'Mikroliegumu sugas'!$D$1:$N$1</xm:f>
          </x14:formula1>
          <xm:sqref>B43:C43</xm:sqref>
        </x14:dataValidation>
        <x14:dataValidation type="list" allowBlank="1" showInputMessage="1" showErrorMessage="1" xr:uid="{00000000-0002-0000-0000-000010000000}">
          <x14:formula1>
            <xm:f>'3.2.+4. anketas daļa'!$A$17:$A$24</xm:f>
          </x14:formula1>
          <xm:sqref>B68:D69</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sugas'!$D$1,1,MATCH($B43,'Mikroliegumu sugas'!$D$1:$N$1,0)-1,COUNTA(OFFSET('Mikroliegumu sugas'!$D$1,1,MATCH($B43,'Mikroliegumu sugas'!$D$1:$N$1,0)-1,100)),1)</xm:f>
          </x14:formula1>
          <xm:sqref>D43</xm:sqref>
        </x14:dataValidation>
        <x14:dataValidation type="list" allowBlank="1" showInputMessage="1" showErrorMessage="1" xr:uid="{00000000-0002-0000-0000-00000B000000}">
          <x14:formula1>
            <xm:f>OFFSET('Biotopu direktīvas II p. sugas'!$F$1,1,MATCH($A34,'Biotopu direktīvas II p. sugas'!$F$1:$K$1,0)-1,COUNTA(OFFSET('Biotopu direktīvas II p. sugas'!$F$1,1,MATCH($A34,'Biotopu direktīvas II p. sugas'!$F$1:$K$1,0)-1,25)),1)</xm:f>
          </x14:formula1>
          <xm:sqref>D34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1002</v>
      </c>
    </row>
    <row r="2" spans="1:1">
      <c r="A2" t="s">
        <v>13</v>
      </c>
    </row>
    <row r="3" spans="1:1">
      <c r="A3" t="s">
        <v>1003</v>
      </c>
    </row>
    <row r="4" spans="1:1">
      <c r="A4" t="s">
        <v>1004</v>
      </c>
    </row>
    <row r="5" spans="1:1">
      <c r="A5" t="s">
        <v>1005</v>
      </c>
    </row>
    <row r="6" spans="1:1">
      <c r="A6" t="s">
        <v>1006</v>
      </c>
    </row>
    <row r="7" spans="1:1">
      <c r="A7" t="s">
        <v>1007</v>
      </c>
    </row>
    <row r="8" spans="1:1">
      <c r="A8" t="s">
        <v>110</v>
      </c>
    </row>
    <row r="9" spans="1:1">
      <c r="A9" s="8" t="s">
        <v>1008</v>
      </c>
    </row>
    <row r="10" spans="1:1">
      <c r="A10" t="s">
        <v>1009</v>
      </c>
    </row>
    <row r="11" spans="1:1">
      <c r="A11" t="s">
        <v>1010</v>
      </c>
    </row>
    <row r="12" spans="1:1">
      <c r="A12" s="9" t="s">
        <v>1011</v>
      </c>
    </row>
    <row r="13" spans="1:1">
      <c r="A13" t="s">
        <v>1012</v>
      </c>
    </row>
    <row r="14" spans="1:1">
      <c r="A14" t="s">
        <v>1013</v>
      </c>
    </row>
    <row r="16" spans="1:1">
      <c r="A16" t="s">
        <v>106</v>
      </c>
    </row>
    <row r="17" spans="1:1">
      <c r="A17" t="s">
        <v>110</v>
      </c>
    </row>
    <row r="18" spans="1:1">
      <c r="A18" t="s">
        <v>111</v>
      </c>
    </row>
    <row r="19" spans="1:1">
      <c r="A19" t="s">
        <v>13</v>
      </c>
    </row>
    <row r="20" spans="1:1">
      <c r="A20" t="s">
        <v>1003</v>
      </c>
    </row>
    <row r="21" spans="1:1">
      <c r="A21" t="s">
        <v>1004</v>
      </c>
    </row>
    <row r="22" spans="1:1">
      <c r="A22" t="s">
        <v>1005</v>
      </c>
    </row>
    <row r="23" spans="1:1">
      <c r="A23" t="s">
        <v>1006</v>
      </c>
    </row>
    <row r="24" spans="1:1">
      <c r="A24" t="s">
        <v>1007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3" t="s">
        <v>120</v>
      </c>
      <c r="B1" s="54" t="s">
        <v>33</v>
      </c>
      <c r="C1" s="54" t="s">
        <v>121</v>
      </c>
      <c r="D1" s="54" t="s">
        <v>122</v>
      </c>
      <c r="E1" s="54" t="s">
        <v>123</v>
      </c>
      <c r="F1" s="54" t="s">
        <v>124</v>
      </c>
      <c r="G1" s="54" t="s">
        <v>125</v>
      </c>
      <c r="H1" s="55" t="s">
        <v>126</v>
      </c>
      <c r="I1" s="54" t="s">
        <v>127</v>
      </c>
      <c r="J1" s="55" t="s">
        <v>128</v>
      </c>
      <c r="K1" s="54" t="s">
        <v>52</v>
      </c>
      <c r="L1" s="54" t="s">
        <v>129</v>
      </c>
    </row>
    <row r="2" spans="1:12">
      <c r="A2" s="56">
        <v>1</v>
      </c>
      <c r="B2" s="57">
        <v>986.84515999999996</v>
      </c>
      <c r="C2" s="58" t="s">
        <v>130</v>
      </c>
      <c r="D2" s="57">
        <v>40.219630000000002</v>
      </c>
      <c r="E2" s="57">
        <v>0.47461799999999998</v>
      </c>
      <c r="F2" s="57">
        <v>732.81608000000006</v>
      </c>
      <c r="G2" s="57">
        <v>792.61359700000003</v>
      </c>
      <c r="H2" s="59">
        <f>G2/B2</f>
        <v>0.80317929207860739</v>
      </c>
      <c r="I2" s="57">
        <v>403.18155100000001</v>
      </c>
      <c r="J2" s="59">
        <f>I2/B2</f>
        <v>0.40855604034172904</v>
      </c>
      <c r="K2" s="1">
        <v>51</v>
      </c>
      <c r="L2" s="57">
        <v>0</v>
      </c>
    </row>
    <row r="3" spans="1:12">
      <c r="A3" s="56">
        <v>2</v>
      </c>
      <c r="B3" s="57">
        <v>298.69389799999999</v>
      </c>
      <c r="C3" s="58" t="s">
        <v>130</v>
      </c>
      <c r="D3" s="57">
        <v>22.505749000000002</v>
      </c>
      <c r="E3" s="57">
        <v>0</v>
      </c>
      <c r="F3" s="57">
        <v>111.890974</v>
      </c>
      <c r="G3" s="57">
        <v>256.98959100000002</v>
      </c>
      <c r="H3" s="59">
        <f t="shared" ref="H3:H66" si="0">G3/B3</f>
        <v>0.86037777377025637</v>
      </c>
      <c r="I3" s="57">
        <v>162.08443500000001</v>
      </c>
      <c r="J3" s="59">
        <f t="shared" ref="J3:J66" si="1">I3/B3</f>
        <v>0.54264394447053621</v>
      </c>
      <c r="K3" s="1">
        <v>2</v>
      </c>
      <c r="L3" s="57">
        <v>0</v>
      </c>
    </row>
    <row r="4" spans="1:12">
      <c r="A4" s="56">
        <v>5</v>
      </c>
      <c r="B4" s="57">
        <v>350.721474</v>
      </c>
      <c r="C4" s="58" t="s">
        <v>131</v>
      </c>
      <c r="D4" s="57">
        <v>0</v>
      </c>
      <c r="E4" s="57">
        <v>0</v>
      </c>
      <c r="F4" s="57">
        <v>117.753051</v>
      </c>
      <c r="G4" s="57">
        <v>0</v>
      </c>
      <c r="H4" s="59">
        <f t="shared" si="0"/>
        <v>0</v>
      </c>
      <c r="I4" s="57">
        <v>122.001237</v>
      </c>
      <c r="J4" s="59">
        <f t="shared" si="1"/>
        <v>0.34785790447493387</v>
      </c>
      <c r="K4" s="1">
        <v>11</v>
      </c>
      <c r="L4" s="57">
        <v>0</v>
      </c>
    </row>
    <row r="5" spans="1:12">
      <c r="A5" s="56">
        <v>6</v>
      </c>
      <c r="B5" s="57">
        <v>798.19692699999996</v>
      </c>
      <c r="C5" s="58" t="s">
        <v>131</v>
      </c>
      <c r="D5" s="57">
        <v>0</v>
      </c>
      <c r="E5" s="57">
        <v>0</v>
      </c>
      <c r="F5" s="57">
        <v>167.724985</v>
      </c>
      <c r="G5" s="57">
        <v>0</v>
      </c>
      <c r="H5" s="59">
        <f t="shared" si="0"/>
        <v>0</v>
      </c>
      <c r="I5" s="57">
        <v>39.336233999999997</v>
      </c>
      <c r="J5" s="59">
        <f t="shared" si="1"/>
        <v>4.9281364873007084E-2</v>
      </c>
      <c r="K5" s="1">
        <v>11</v>
      </c>
      <c r="L5" s="57">
        <v>0</v>
      </c>
    </row>
    <row r="6" spans="1:12">
      <c r="A6" s="56">
        <v>12</v>
      </c>
      <c r="B6" s="57">
        <v>5.5810009999999997</v>
      </c>
      <c r="C6" s="58" t="s">
        <v>130</v>
      </c>
      <c r="D6" s="57">
        <v>0</v>
      </c>
      <c r="E6" s="57">
        <v>0</v>
      </c>
      <c r="F6" s="57">
        <v>5.5810009999999997</v>
      </c>
      <c r="G6" s="57">
        <v>0</v>
      </c>
      <c r="H6" s="59">
        <f t="shared" si="0"/>
        <v>0</v>
      </c>
      <c r="I6" s="57">
        <v>4.7284870000000003</v>
      </c>
      <c r="J6" s="59">
        <f t="shared" si="1"/>
        <v>0.84724711570558764</v>
      </c>
      <c r="K6" s="1">
        <v>0</v>
      </c>
      <c r="L6" s="57">
        <v>0</v>
      </c>
    </row>
    <row r="7" spans="1:12">
      <c r="A7" s="56">
        <v>15</v>
      </c>
      <c r="B7" s="57">
        <v>1198.4522119999999</v>
      </c>
      <c r="C7" s="58" t="s">
        <v>130</v>
      </c>
      <c r="D7" s="57">
        <v>16.153749000000001</v>
      </c>
      <c r="E7" s="57">
        <v>0</v>
      </c>
      <c r="F7" s="57">
        <v>448.91270700000001</v>
      </c>
      <c r="G7" s="57">
        <v>580.11978899999997</v>
      </c>
      <c r="H7" s="59">
        <f t="shared" si="0"/>
        <v>0.48405750616612825</v>
      </c>
      <c r="I7" s="57">
        <v>620.39282300000002</v>
      </c>
      <c r="J7" s="59">
        <f t="shared" si="1"/>
        <v>0.51766171132070138</v>
      </c>
      <c r="K7" s="1">
        <v>13</v>
      </c>
      <c r="L7" s="57">
        <v>0</v>
      </c>
    </row>
    <row r="8" spans="1:12">
      <c r="A8" s="56">
        <v>24</v>
      </c>
      <c r="B8" s="57">
        <v>6.7005689999999998</v>
      </c>
      <c r="C8" s="58" t="s">
        <v>130</v>
      </c>
      <c r="D8" s="57">
        <v>0</v>
      </c>
      <c r="E8" s="57">
        <v>0</v>
      </c>
      <c r="F8" s="57">
        <v>2.1632250000000002</v>
      </c>
      <c r="G8" s="57">
        <v>0</v>
      </c>
      <c r="H8" s="59">
        <f t="shared" si="0"/>
        <v>0</v>
      </c>
      <c r="I8" s="57">
        <v>0</v>
      </c>
      <c r="J8" s="59">
        <f t="shared" si="1"/>
        <v>0</v>
      </c>
      <c r="K8" s="1">
        <v>0</v>
      </c>
      <c r="L8" s="57">
        <v>6.7005689999999998</v>
      </c>
    </row>
    <row r="9" spans="1:12">
      <c r="A9" s="56">
        <v>28</v>
      </c>
      <c r="B9" s="57">
        <v>186.05788699999999</v>
      </c>
      <c r="C9" s="58" t="s">
        <v>131</v>
      </c>
      <c r="D9" s="57">
        <v>0</v>
      </c>
      <c r="E9" s="57">
        <v>0</v>
      </c>
      <c r="F9" s="57">
        <v>82.909118000000007</v>
      </c>
      <c r="G9" s="57">
        <v>1.768502</v>
      </c>
      <c r="H9" s="59">
        <f t="shared" si="0"/>
        <v>9.5051170821906627E-3</v>
      </c>
      <c r="I9" s="57">
        <v>85.136026000000001</v>
      </c>
      <c r="J9" s="59">
        <f t="shared" si="1"/>
        <v>0.45757816222001924</v>
      </c>
      <c r="K9" s="1">
        <v>0</v>
      </c>
      <c r="L9" s="57">
        <v>0</v>
      </c>
    </row>
    <row r="10" spans="1:12">
      <c r="A10" s="56">
        <v>32</v>
      </c>
      <c r="B10" s="57">
        <v>4637.3856669999996</v>
      </c>
      <c r="C10" s="58" t="s">
        <v>130</v>
      </c>
      <c r="D10" s="57">
        <v>4.9810189999999999</v>
      </c>
      <c r="E10" s="57">
        <v>24.519832999999998</v>
      </c>
      <c r="F10" s="57">
        <v>1423.3631720000001</v>
      </c>
      <c r="G10" s="57">
        <v>0</v>
      </c>
      <c r="H10" s="59">
        <f t="shared" si="0"/>
        <v>0</v>
      </c>
      <c r="I10" s="57">
        <v>2314.862533</v>
      </c>
      <c r="J10" s="59">
        <f t="shared" si="1"/>
        <v>0.49917403882811462</v>
      </c>
      <c r="K10" s="1">
        <v>218</v>
      </c>
      <c r="L10" s="57">
        <v>978.86892399999999</v>
      </c>
    </row>
    <row r="11" spans="1:12">
      <c r="A11" s="56">
        <v>35</v>
      </c>
      <c r="B11" s="57">
        <v>66.379384000000002</v>
      </c>
      <c r="C11" s="58" t="s">
        <v>131</v>
      </c>
      <c r="D11" s="57">
        <v>6.7162420000000003</v>
      </c>
      <c r="E11" s="57">
        <v>16.564395000000001</v>
      </c>
      <c r="F11" s="57">
        <v>50.368208000000003</v>
      </c>
      <c r="G11" s="57">
        <v>66.379384000000002</v>
      </c>
      <c r="H11" s="59">
        <f t="shared" si="0"/>
        <v>1</v>
      </c>
      <c r="I11" s="57">
        <v>28.789908</v>
      </c>
      <c r="J11" s="59">
        <f t="shared" si="1"/>
        <v>0.43371761328788466</v>
      </c>
      <c r="K11" s="1">
        <v>2</v>
      </c>
      <c r="L11" s="57">
        <v>0</v>
      </c>
    </row>
    <row r="12" spans="1:12">
      <c r="A12" s="56">
        <v>37</v>
      </c>
      <c r="B12" s="57">
        <v>3.7090010000000002</v>
      </c>
      <c r="C12" s="58" t="s">
        <v>131</v>
      </c>
      <c r="D12" s="57">
        <v>0</v>
      </c>
      <c r="E12" s="57">
        <v>0</v>
      </c>
      <c r="F12" s="57">
        <v>0.50684600000000002</v>
      </c>
      <c r="G12" s="57">
        <v>0</v>
      </c>
      <c r="H12" s="59">
        <f t="shared" si="0"/>
        <v>0</v>
      </c>
      <c r="I12" s="57">
        <v>2.9629799999999999</v>
      </c>
      <c r="J12" s="59">
        <f t="shared" si="1"/>
        <v>0.79886201163062498</v>
      </c>
      <c r="K12" s="1">
        <v>0</v>
      </c>
      <c r="L12" s="57">
        <v>0</v>
      </c>
    </row>
    <row r="13" spans="1:12">
      <c r="A13" s="56">
        <v>39</v>
      </c>
      <c r="B13" s="57">
        <v>72.142786999999998</v>
      </c>
      <c r="C13" s="58" t="s">
        <v>131</v>
      </c>
      <c r="D13" s="57">
        <v>0</v>
      </c>
      <c r="E13" s="57">
        <v>0</v>
      </c>
      <c r="F13" s="57">
        <v>14.197609999999999</v>
      </c>
      <c r="G13" s="57">
        <v>0</v>
      </c>
      <c r="H13" s="59">
        <f t="shared" si="0"/>
        <v>0</v>
      </c>
      <c r="I13" s="57">
        <v>54.581028000000003</v>
      </c>
      <c r="J13" s="59">
        <f t="shared" si="1"/>
        <v>0.75656944054573338</v>
      </c>
      <c r="K13" s="1">
        <v>2</v>
      </c>
      <c r="L13" s="57">
        <v>0</v>
      </c>
    </row>
    <row r="14" spans="1:12">
      <c r="A14" s="56">
        <v>41</v>
      </c>
      <c r="B14" s="57">
        <v>42.336213000000001</v>
      </c>
      <c r="C14" s="58" t="s">
        <v>131</v>
      </c>
      <c r="D14" s="57">
        <v>1.6200000000000001E-4</v>
      </c>
      <c r="E14" s="57">
        <v>0</v>
      </c>
      <c r="F14" s="57">
        <v>17.213213</v>
      </c>
      <c r="G14" s="57">
        <v>0</v>
      </c>
      <c r="H14" s="59">
        <f t="shared" si="0"/>
        <v>0</v>
      </c>
      <c r="I14" s="57">
        <v>38.822237000000001</v>
      </c>
      <c r="J14" s="59">
        <f t="shared" si="1"/>
        <v>0.91699833898700389</v>
      </c>
      <c r="K14" s="1">
        <v>0</v>
      </c>
      <c r="L14" s="57">
        <v>0</v>
      </c>
    </row>
    <row r="15" spans="1:12">
      <c r="A15" s="56">
        <v>43</v>
      </c>
      <c r="B15" s="57">
        <v>39.116888000000003</v>
      </c>
      <c r="C15" s="58" t="s">
        <v>130</v>
      </c>
      <c r="D15" s="57">
        <v>0</v>
      </c>
      <c r="E15" s="57">
        <v>0</v>
      </c>
      <c r="F15" s="57">
        <v>0.239764</v>
      </c>
      <c r="G15" s="57">
        <v>0</v>
      </c>
      <c r="H15" s="59">
        <f t="shared" si="0"/>
        <v>0</v>
      </c>
      <c r="I15" s="57">
        <v>4.1817659999999997</v>
      </c>
      <c r="J15" s="59">
        <f t="shared" si="1"/>
        <v>0.1069043631487249</v>
      </c>
      <c r="K15" s="1">
        <v>0</v>
      </c>
      <c r="L15" s="57">
        <v>0</v>
      </c>
    </row>
    <row r="16" spans="1:12">
      <c r="A16" s="56">
        <v>44</v>
      </c>
      <c r="B16" s="57">
        <v>24.631004000000001</v>
      </c>
      <c r="C16" s="58" t="s">
        <v>131</v>
      </c>
      <c r="D16" s="57">
        <v>0</v>
      </c>
      <c r="E16" s="57">
        <v>0</v>
      </c>
      <c r="F16" s="57">
        <v>1.6502600000000001</v>
      </c>
      <c r="G16" s="57">
        <v>0</v>
      </c>
      <c r="H16" s="59">
        <f t="shared" si="0"/>
        <v>0</v>
      </c>
      <c r="I16" s="57">
        <v>13.061522999999999</v>
      </c>
      <c r="J16" s="59">
        <f t="shared" si="1"/>
        <v>0.53028788432659901</v>
      </c>
      <c r="K16" s="1">
        <v>2</v>
      </c>
      <c r="L16" s="57">
        <v>0</v>
      </c>
    </row>
    <row r="17" spans="1:12">
      <c r="A17" s="56">
        <v>45</v>
      </c>
      <c r="B17" s="57">
        <v>16.835705000000001</v>
      </c>
      <c r="C17" s="58" t="s">
        <v>131</v>
      </c>
      <c r="D17" s="57">
        <v>0</v>
      </c>
      <c r="E17" s="57">
        <v>0</v>
      </c>
      <c r="F17" s="57">
        <v>1.2337000000000001E-2</v>
      </c>
      <c r="G17" s="57">
        <v>0</v>
      </c>
      <c r="H17" s="59">
        <f t="shared" si="0"/>
        <v>0</v>
      </c>
      <c r="I17" s="57">
        <v>15.938791</v>
      </c>
      <c r="J17" s="59">
        <f t="shared" si="1"/>
        <v>0.94672548610230456</v>
      </c>
      <c r="K17" s="1">
        <v>1</v>
      </c>
      <c r="L17" s="57">
        <v>0</v>
      </c>
    </row>
    <row r="18" spans="1:12">
      <c r="A18" s="56">
        <v>46</v>
      </c>
      <c r="B18" s="57">
        <v>6.9183409999999999</v>
      </c>
      <c r="C18" s="58" t="s">
        <v>130</v>
      </c>
      <c r="D18" s="57">
        <v>0</v>
      </c>
      <c r="E18" s="57">
        <v>0</v>
      </c>
      <c r="F18" s="57">
        <v>0</v>
      </c>
      <c r="G18" s="57">
        <v>0</v>
      </c>
      <c r="H18" s="59">
        <f t="shared" si="0"/>
        <v>0</v>
      </c>
      <c r="I18" s="57">
        <v>5.5000340000000003</v>
      </c>
      <c r="J18" s="59">
        <f t="shared" si="1"/>
        <v>0.79499319273218827</v>
      </c>
      <c r="K18" s="1">
        <v>0</v>
      </c>
      <c r="L18" s="57">
        <v>0.51141300000000001</v>
      </c>
    </row>
    <row r="19" spans="1:12">
      <c r="A19" s="56">
        <v>47</v>
      </c>
      <c r="B19" s="57">
        <v>18.474848000000001</v>
      </c>
      <c r="C19" s="58" t="s">
        <v>130</v>
      </c>
      <c r="D19" s="57">
        <v>0</v>
      </c>
      <c r="E19" s="57">
        <v>0</v>
      </c>
      <c r="F19" s="57">
        <v>0</v>
      </c>
      <c r="G19" s="57">
        <v>0</v>
      </c>
      <c r="H19" s="59">
        <f t="shared" si="0"/>
        <v>0</v>
      </c>
      <c r="I19" s="57">
        <v>2.60189</v>
      </c>
      <c r="J19" s="59">
        <f t="shared" si="1"/>
        <v>0.14083417628117967</v>
      </c>
      <c r="K19" s="1">
        <v>10</v>
      </c>
      <c r="L19" s="57">
        <v>0</v>
      </c>
    </row>
    <row r="20" spans="1:12">
      <c r="A20" s="56">
        <v>48</v>
      </c>
      <c r="B20" s="57">
        <v>723.65064700000005</v>
      </c>
      <c r="C20" s="58" t="s">
        <v>131</v>
      </c>
      <c r="D20" s="57">
        <v>0</v>
      </c>
      <c r="E20" s="57">
        <v>0</v>
      </c>
      <c r="F20" s="57">
        <v>117.408281</v>
      </c>
      <c r="G20" s="57">
        <v>0</v>
      </c>
      <c r="H20" s="59">
        <f t="shared" si="0"/>
        <v>0</v>
      </c>
      <c r="I20" s="57">
        <v>88.750731999999999</v>
      </c>
      <c r="J20" s="59">
        <f t="shared" si="1"/>
        <v>0.12264306315199079</v>
      </c>
      <c r="K20" s="1">
        <v>6</v>
      </c>
      <c r="L20" s="57">
        <v>0</v>
      </c>
    </row>
    <row r="21" spans="1:12">
      <c r="A21" s="56">
        <v>49</v>
      </c>
      <c r="B21" s="57">
        <v>255.729231</v>
      </c>
      <c r="C21" s="58" t="s">
        <v>130</v>
      </c>
      <c r="D21" s="57">
        <v>0</v>
      </c>
      <c r="E21" s="57">
        <v>0</v>
      </c>
      <c r="F21" s="57">
        <v>48.336936000000001</v>
      </c>
      <c r="G21" s="57">
        <v>0</v>
      </c>
      <c r="H21" s="59">
        <f t="shared" si="0"/>
        <v>0</v>
      </c>
      <c r="I21" s="57">
        <v>44.101905000000002</v>
      </c>
      <c r="J21" s="59">
        <f t="shared" si="1"/>
        <v>0.17245547107596784</v>
      </c>
      <c r="K21" s="1">
        <v>10</v>
      </c>
      <c r="L21" s="57">
        <v>0</v>
      </c>
    </row>
    <row r="22" spans="1:12">
      <c r="A22" s="56">
        <v>52</v>
      </c>
      <c r="B22" s="57">
        <v>1227.4683889999999</v>
      </c>
      <c r="C22" s="58" t="s">
        <v>130</v>
      </c>
      <c r="D22" s="57">
        <v>4.3758869999999996</v>
      </c>
      <c r="E22" s="57">
        <v>53.174329999999998</v>
      </c>
      <c r="F22" s="57">
        <v>364.26052299999998</v>
      </c>
      <c r="G22" s="57">
        <v>171.16340099999999</v>
      </c>
      <c r="H22" s="59">
        <f t="shared" si="0"/>
        <v>0.13944424356169713</v>
      </c>
      <c r="I22" s="57">
        <v>374.20382599999999</v>
      </c>
      <c r="J22" s="59">
        <f t="shared" si="1"/>
        <v>0.30485821822658771</v>
      </c>
      <c r="K22" s="1">
        <v>20</v>
      </c>
      <c r="L22" s="57">
        <v>0</v>
      </c>
    </row>
    <row r="23" spans="1:12">
      <c r="A23" s="56">
        <v>53</v>
      </c>
      <c r="B23" s="57">
        <v>100.300482</v>
      </c>
      <c r="C23" s="58" t="s">
        <v>131</v>
      </c>
      <c r="D23" s="57">
        <v>20.113802</v>
      </c>
      <c r="E23" s="57">
        <v>64.956204</v>
      </c>
      <c r="F23" s="57">
        <v>15.174037999999999</v>
      </c>
      <c r="G23" s="57">
        <v>100.29812</v>
      </c>
      <c r="H23" s="59">
        <f t="shared" si="0"/>
        <v>0.99997645076122366</v>
      </c>
      <c r="I23" s="57">
        <v>13.082765</v>
      </c>
      <c r="J23" s="59">
        <f t="shared" si="1"/>
        <v>0.13043571415738561</v>
      </c>
      <c r="K23" s="1">
        <v>6</v>
      </c>
      <c r="L23" s="57">
        <v>0</v>
      </c>
    </row>
    <row r="24" spans="1:12">
      <c r="A24" s="56">
        <v>54</v>
      </c>
      <c r="B24" s="57">
        <v>600.81554200000005</v>
      </c>
      <c r="C24" s="58" t="s">
        <v>131</v>
      </c>
      <c r="D24" s="57">
        <v>0.93620999999999999</v>
      </c>
      <c r="E24" s="57">
        <v>0.366645</v>
      </c>
      <c r="F24" s="57">
        <v>512.42873399999996</v>
      </c>
      <c r="G24" s="57">
        <v>600.81548199999997</v>
      </c>
      <c r="H24" s="59">
        <f t="shared" si="0"/>
        <v>0.99999990013573903</v>
      </c>
      <c r="I24" s="57">
        <v>275.28513299999997</v>
      </c>
      <c r="J24" s="59">
        <f t="shared" si="1"/>
        <v>0.45818577209841876</v>
      </c>
      <c r="K24" s="1">
        <v>11</v>
      </c>
      <c r="L24" s="57">
        <v>0</v>
      </c>
    </row>
    <row r="25" spans="1:12">
      <c r="A25" s="56">
        <v>55</v>
      </c>
      <c r="B25" s="57">
        <v>833.42415200000005</v>
      </c>
      <c r="C25" s="58" t="s">
        <v>131</v>
      </c>
      <c r="D25" s="57">
        <v>0</v>
      </c>
      <c r="E25" s="57">
        <v>0</v>
      </c>
      <c r="F25" s="57">
        <v>45.632465000000003</v>
      </c>
      <c r="G25" s="57">
        <v>7.2054000000000007E-2</v>
      </c>
      <c r="H25" s="59">
        <f t="shared" si="0"/>
        <v>8.6455377885425139E-5</v>
      </c>
      <c r="I25" s="57">
        <v>224.578307</v>
      </c>
      <c r="J25" s="59">
        <f t="shared" si="1"/>
        <v>0.26946460150101337</v>
      </c>
      <c r="K25" s="1">
        <v>21</v>
      </c>
      <c r="L25" s="57">
        <v>106.78916</v>
      </c>
    </row>
    <row r="26" spans="1:12">
      <c r="A26" s="56">
        <v>56</v>
      </c>
      <c r="B26" s="57">
        <v>52.109819000000002</v>
      </c>
      <c r="C26" s="58" t="s">
        <v>131</v>
      </c>
      <c r="D26" s="57">
        <v>0</v>
      </c>
      <c r="E26" s="57">
        <v>0</v>
      </c>
      <c r="F26" s="57">
        <v>15.824591</v>
      </c>
      <c r="G26" s="57">
        <v>52.109819999999999</v>
      </c>
      <c r="H26" s="59">
        <f t="shared" si="0"/>
        <v>1.0000000191902412</v>
      </c>
      <c r="I26" s="57">
        <v>37.540095999999998</v>
      </c>
      <c r="J26" s="59">
        <f t="shared" si="1"/>
        <v>0.72040350015416477</v>
      </c>
      <c r="K26" s="1">
        <v>0</v>
      </c>
      <c r="L26" s="57">
        <v>52.109819000000002</v>
      </c>
    </row>
    <row r="27" spans="1:12">
      <c r="A27" s="56">
        <v>57</v>
      </c>
      <c r="B27" s="57">
        <v>70.252527999999998</v>
      </c>
      <c r="C27" s="58" t="s">
        <v>130</v>
      </c>
      <c r="D27" s="57">
        <v>0</v>
      </c>
      <c r="E27" s="57">
        <v>0</v>
      </c>
      <c r="F27" s="57">
        <v>13.407036</v>
      </c>
      <c r="G27" s="57">
        <v>0</v>
      </c>
      <c r="H27" s="59">
        <f t="shared" si="0"/>
        <v>0</v>
      </c>
      <c r="I27" s="57">
        <v>12.588457999999999</v>
      </c>
      <c r="J27" s="59">
        <f t="shared" si="1"/>
        <v>0.17918868343072294</v>
      </c>
      <c r="K27" s="1">
        <v>8</v>
      </c>
      <c r="L27" s="57">
        <v>0</v>
      </c>
    </row>
    <row r="28" spans="1:12">
      <c r="A28" s="56">
        <v>58</v>
      </c>
      <c r="B28" s="57">
        <v>84.455265999999995</v>
      </c>
      <c r="C28" s="58" t="s">
        <v>131</v>
      </c>
      <c r="D28" s="57">
        <v>0</v>
      </c>
      <c r="E28" s="57">
        <v>0</v>
      </c>
      <c r="F28" s="57">
        <v>33.854581000000003</v>
      </c>
      <c r="G28" s="57">
        <v>83.307833000000002</v>
      </c>
      <c r="H28" s="59">
        <f t="shared" si="0"/>
        <v>0.9864137187135259</v>
      </c>
      <c r="I28" s="57">
        <v>55.747610999999999</v>
      </c>
      <c r="J28" s="59">
        <f t="shared" si="1"/>
        <v>0.66008448780446682</v>
      </c>
      <c r="K28" s="1">
        <v>3</v>
      </c>
      <c r="L28" s="57">
        <v>0</v>
      </c>
    </row>
    <row r="29" spans="1:12">
      <c r="A29" s="56">
        <v>59</v>
      </c>
      <c r="B29" s="57">
        <v>684.14204500000005</v>
      </c>
      <c r="C29" s="58" t="s">
        <v>130</v>
      </c>
      <c r="D29" s="57">
        <v>18.371544</v>
      </c>
      <c r="E29" s="57">
        <v>22.189620999999999</v>
      </c>
      <c r="F29" s="57">
        <v>384.189706</v>
      </c>
      <c r="G29" s="57">
        <v>490.70057400000002</v>
      </c>
      <c r="H29" s="59">
        <f t="shared" si="0"/>
        <v>0.71724955012814628</v>
      </c>
      <c r="I29" s="57">
        <v>342.271705</v>
      </c>
      <c r="J29" s="59">
        <f t="shared" si="1"/>
        <v>0.50029333455159886</v>
      </c>
      <c r="K29" s="1">
        <v>38</v>
      </c>
      <c r="L29" s="57">
        <v>479.15220299999999</v>
      </c>
    </row>
    <row r="30" spans="1:12">
      <c r="A30" s="56">
        <v>60</v>
      </c>
      <c r="B30" s="57">
        <v>9.8892279999999992</v>
      </c>
      <c r="C30" s="58" t="s">
        <v>130</v>
      </c>
      <c r="D30" s="57">
        <v>0</v>
      </c>
      <c r="E30" s="57">
        <v>0</v>
      </c>
      <c r="F30" s="57">
        <v>9.8892279999999992</v>
      </c>
      <c r="G30" s="57">
        <v>9.8892279999999992</v>
      </c>
      <c r="H30" s="59">
        <f t="shared" si="0"/>
        <v>1</v>
      </c>
      <c r="I30" s="57">
        <v>4.4879819999999997</v>
      </c>
      <c r="J30" s="59">
        <f t="shared" si="1"/>
        <v>0.45382531376564478</v>
      </c>
      <c r="K30" s="1">
        <v>0</v>
      </c>
      <c r="L30" s="57">
        <v>0</v>
      </c>
    </row>
    <row r="31" spans="1:12">
      <c r="A31" s="56">
        <v>61</v>
      </c>
      <c r="B31" s="57">
        <v>165.85239100000001</v>
      </c>
      <c r="C31" s="58" t="s">
        <v>130</v>
      </c>
      <c r="D31" s="57">
        <v>0</v>
      </c>
      <c r="E31" s="57">
        <v>0</v>
      </c>
      <c r="F31" s="57">
        <v>149.03783300000001</v>
      </c>
      <c r="G31" s="57">
        <v>0</v>
      </c>
      <c r="H31" s="59">
        <f t="shared" si="0"/>
        <v>0</v>
      </c>
      <c r="I31" s="57">
        <v>26.670424000000001</v>
      </c>
      <c r="J31" s="59">
        <f t="shared" si="1"/>
        <v>0.16080819721194131</v>
      </c>
      <c r="K31" s="1">
        <v>3</v>
      </c>
      <c r="L31" s="57">
        <v>0</v>
      </c>
    </row>
    <row r="32" spans="1:12">
      <c r="A32" s="56">
        <v>62</v>
      </c>
      <c r="B32" s="57">
        <v>95.798995000000005</v>
      </c>
      <c r="C32" s="58" t="s">
        <v>131</v>
      </c>
      <c r="D32" s="57">
        <v>9.9396109999999993</v>
      </c>
      <c r="E32" s="57">
        <v>0</v>
      </c>
      <c r="F32" s="57">
        <v>75.198316000000005</v>
      </c>
      <c r="G32" s="57">
        <v>95.798931999999994</v>
      </c>
      <c r="H32" s="59">
        <f t="shared" si="0"/>
        <v>0.99999934237305921</v>
      </c>
      <c r="I32" s="57">
        <v>64.450061000000005</v>
      </c>
      <c r="J32" s="59">
        <f t="shared" si="1"/>
        <v>0.67276343556631257</v>
      </c>
      <c r="K32" s="1">
        <v>0</v>
      </c>
      <c r="L32" s="57">
        <v>95.798995000000005</v>
      </c>
    </row>
    <row r="33" spans="1:12">
      <c r="A33" s="56">
        <v>63</v>
      </c>
      <c r="B33" s="57">
        <v>2109.0554860000002</v>
      </c>
      <c r="C33" s="58" t="s">
        <v>130</v>
      </c>
      <c r="D33" s="57">
        <v>0</v>
      </c>
      <c r="E33" s="57">
        <v>0</v>
      </c>
      <c r="F33" s="57">
        <v>466.23821700000002</v>
      </c>
      <c r="G33" s="57">
        <v>0</v>
      </c>
      <c r="H33" s="59">
        <f t="shared" si="0"/>
        <v>0</v>
      </c>
      <c r="I33" s="57">
        <v>258.54845399999999</v>
      </c>
      <c r="J33" s="59">
        <f t="shared" si="1"/>
        <v>0.12258968799837444</v>
      </c>
      <c r="K33" s="1">
        <v>36</v>
      </c>
      <c r="L33" s="57">
        <v>0</v>
      </c>
    </row>
    <row r="34" spans="1:12">
      <c r="A34" s="56">
        <v>64</v>
      </c>
      <c r="B34" s="57">
        <v>116.64804599999999</v>
      </c>
      <c r="C34" s="58" t="s">
        <v>130</v>
      </c>
      <c r="D34" s="57">
        <v>0</v>
      </c>
      <c r="E34" s="57">
        <v>0</v>
      </c>
      <c r="F34" s="57">
        <v>72.826875000000001</v>
      </c>
      <c r="G34" s="57">
        <v>116.64804599999999</v>
      </c>
      <c r="H34" s="59">
        <f t="shared" si="0"/>
        <v>1</v>
      </c>
      <c r="I34" s="57">
        <v>105.356881</v>
      </c>
      <c r="J34" s="59">
        <f t="shared" si="1"/>
        <v>0.90320313638172733</v>
      </c>
      <c r="K34" s="1">
        <v>0</v>
      </c>
      <c r="L34" s="57">
        <v>0</v>
      </c>
    </row>
    <row r="35" spans="1:12">
      <c r="A35" s="56">
        <v>65</v>
      </c>
      <c r="B35" s="57">
        <v>2.8315480000000002</v>
      </c>
      <c r="C35" s="58" t="s">
        <v>130</v>
      </c>
      <c r="D35" s="57">
        <v>0</v>
      </c>
      <c r="E35" s="57">
        <v>0</v>
      </c>
      <c r="F35" s="57">
        <v>2.8315480000000002</v>
      </c>
      <c r="G35" s="57">
        <v>0</v>
      </c>
      <c r="H35" s="59">
        <f t="shared" si="0"/>
        <v>0</v>
      </c>
      <c r="I35" s="57">
        <v>1.4786140000000001</v>
      </c>
      <c r="J35" s="59">
        <f t="shared" si="1"/>
        <v>0.52219280760912401</v>
      </c>
      <c r="K35" s="1">
        <v>1</v>
      </c>
      <c r="L35" s="57">
        <v>0</v>
      </c>
    </row>
    <row r="36" spans="1:12">
      <c r="A36" s="56">
        <v>66</v>
      </c>
      <c r="B36" s="57">
        <v>43.837995999999997</v>
      </c>
      <c r="C36" s="58" t="s">
        <v>130</v>
      </c>
      <c r="D36" s="57">
        <v>5.9528930000000004</v>
      </c>
      <c r="E36" s="57">
        <v>0</v>
      </c>
      <c r="F36" s="57">
        <v>16.269984000000001</v>
      </c>
      <c r="G36" s="57">
        <v>37.695056000000001</v>
      </c>
      <c r="H36" s="59">
        <f t="shared" si="0"/>
        <v>0.85987178793483177</v>
      </c>
      <c r="I36" s="57">
        <v>23.944796</v>
      </c>
      <c r="J36" s="59">
        <f t="shared" si="1"/>
        <v>0.54621100836817449</v>
      </c>
      <c r="K36" s="1">
        <v>0</v>
      </c>
      <c r="L36" s="57">
        <v>0</v>
      </c>
    </row>
    <row r="37" spans="1:12">
      <c r="A37" s="56">
        <v>67</v>
      </c>
      <c r="B37" s="57">
        <v>244.90342999999999</v>
      </c>
      <c r="C37" s="58" t="s">
        <v>131</v>
      </c>
      <c r="D37" s="57">
        <v>12.963384</v>
      </c>
      <c r="E37" s="57">
        <v>4.1871219999999996</v>
      </c>
      <c r="F37" s="57">
        <v>190.52065999999999</v>
      </c>
      <c r="G37" s="57">
        <v>244.90340699999999</v>
      </c>
      <c r="H37" s="59">
        <f t="shared" si="0"/>
        <v>0.99999990608543132</v>
      </c>
      <c r="I37" s="57">
        <v>174.758849</v>
      </c>
      <c r="J37" s="59">
        <f t="shared" si="1"/>
        <v>0.71358269257396689</v>
      </c>
      <c r="K37" s="1">
        <v>2</v>
      </c>
      <c r="L37" s="57">
        <v>0</v>
      </c>
    </row>
    <row r="38" spans="1:12">
      <c r="A38" s="56">
        <v>68</v>
      </c>
      <c r="B38" s="57">
        <v>20.289383000000001</v>
      </c>
      <c r="C38" s="58" t="s">
        <v>130</v>
      </c>
      <c r="D38" s="57">
        <v>0</v>
      </c>
      <c r="E38" s="57">
        <v>0</v>
      </c>
      <c r="F38" s="57">
        <v>20.289383000000001</v>
      </c>
      <c r="G38" s="57">
        <v>20.289383000000001</v>
      </c>
      <c r="H38" s="59">
        <f t="shared" si="0"/>
        <v>1</v>
      </c>
      <c r="I38" s="57">
        <v>8.1193179999999998</v>
      </c>
      <c r="J38" s="59">
        <f t="shared" si="1"/>
        <v>0.40017569780214607</v>
      </c>
      <c r="K38" s="1">
        <v>1</v>
      </c>
      <c r="L38" s="57">
        <v>0</v>
      </c>
    </row>
    <row r="39" spans="1:12">
      <c r="A39" s="56">
        <v>70</v>
      </c>
      <c r="B39" s="57">
        <v>12.217762</v>
      </c>
      <c r="C39" s="58" t="s">
        <v>130</v>
      </c>
      <c r="D39" s="57">
        <v>10.544551</v>
      </c>
      <c r="E39" s="57">
        <v>0</v>
      </c>
      <c r="F39" s="57">
        <v>12.217762</v>
      </c>
      <c r="G39" s="57">
        <v>12.217762</v>
      </c>
      <c r="H39" s="59">
        <f t="shared" si="0"/>
        <v>1</v>
      </c>
      <c r="I39" s="57">
        <v>11.737448000000001</v>
      </c>
      <c r="J39" s="59">
        <f t="shared" si="1"/>
        <v>0.96068723551825619</v>
      </c>
      <c r="K39" s="1">
        <v>3</v>
      </c>
      <c r="L39" s="57">
        <v>0</v>
      </c>
    </row>
    <row r="40" spans="1:12">
      <c r="A40" s="56">
        <v>71</v>
      </c>
      <c r="B40" s="57">
        <v>4.5190520000000003</v>
      </c>
      <c r="C40" s="58" t="s">
        <v>130</v>
      </c>
      <c r="D40" s="57">
        <v>0</v>
      </c>
      <c r="E40" s="57">
        <v>0</v>
      </c>
      <c r="F40" s="57">
        <v>0</v>
      </c>
      <c r="G40" s="57">
        <v>0</v>
      </c>
      <c r="H40" s="59">
        <f t="shared" si="0"/>
        <v>0</v>
      </c>
      <c r="I40" s="57">
        <v>1.7634369999999999</v>
      </c>
      <c r="J40" s="59">
        <f t="shared" si="1"/>
        <v>0.39022277238677489</v>
      </c>
      <c r="K40" s="1">
        <v>0</v>
      </c>
      <c r="L40" s="57">
        <v>0</v>
      </c>
    </row>
    <row r="41" spans="1:12">
      <c r="A41" s="56">
        <v>72</v>
      </c>
      <c r="B41" s="57">
        <v>1229.7612180000001</v>
      </c>
      <c r="C41" s="58" t="s">
        <v>130</v>
      </c>
      <c r="D41" s="57">
        <v>0</v>
      </c>
      <c r="E41" s="57">
        <v>0</v>
      </c>
      <c r="F41" s="57">
        <v>537.40456600000005</v>
      </c>
      <c r="G41" s="57">
        <v>443.74506600000001</v>
      </c>
      <c r="H41" s="59">
        <f t="shared" si="0"/>
        <v>0.36083839651544447</v>
      </c>
      <c r="I41" s="57">
        <v>341.523436</v>
      </c>
      <c r="J41" s="59">
        <f t="shared" si="1"/>
        <v>0.27771524341565307</v>
      </c>
      <c r="K41" s="1">
        <v>9</v>
      </c>
      <c r="L41" s="57">
        <v>0</v>
      </c>
    </row>
    <row r="42" spans="1:12">
      <c r="A42" s="56">
        <v>76</v>
      </c>
      <c r="B42" s="57">
        <v>5.5295120000000004</v>
      </c>
      <c r="C42" s="58" t="s">
        <v>130</v>
      </c>
      <c r="D42" s="57">
        <v>0</v>
      </c>
      <c r="E42" s="57">
        <v>0</v>
      </c>
      <c r="F42" s="57">
        <v>0</v>
      </c>
      <c r="G42" s="57">
        <v>0</v>
      </c>
      <c r="H42" s="59">
        <f t="shared" si="0"/>
        <v>0</v>
      </c>
      <c r="I42" s="57">
        <v>0</v>
      </c>
      <c r="J42" s="59">
        <f t="shared" si="1"/>
        <v>0</v>
      </c>
      <c r="K42" s="1">
        <v>21</v>
      </c>
      <c r="L42" s="57">
        <v>0</v>
      </c>
    </row>
    <row r="43" spans="1:12">
      <c r="A43" s="56">
        <v>78</v>
      </c>
      <c r="B43" s="57">
        <v>19.502040999999998</v>
      </c>
      <c r="C43" s="58" t="s">
        <v>131</v>
      </c>
      <c r="D43" s="57">
        <v>0</v>
      </c>
      <c r="E43" s="57">
        <v>0</v>
      </c>
      <c r="F43" s="57">
        <v>11.402101999999999</v>
      </c>
      <c r="G43" s="57">
        <v>19.502040000000001</v>
      </c>
      <c r="H43" s="59">
        <f t="shared" si="0"/>
        <v>0.99999994872331577</v>
      </c>
      <c r="I43" s="57">
        <v>11.826154000000001</v>
      </c>
      <c r="J43" s="59">
        <f t="shared" si="1"/>
        <v>0.60640596540639014</v>
      </c>
      <c r="K43" s="1">
        <v>0</v>
      </c>
      <c r="L43" s="57">
        <v>0</v>
      </c>
    </row>
    <row r="44" spans="1:12">
      <c r="A44" s="56">
        <v>80</v>
      </c>
      <c r="B44" s="57">
        <v>347.42839099999998</v>
      </c>
      <c r="C44" s="58" t="s">
        <v>130</v>
      </c>
      <c r="D44" s="57">
        <v>0</v>
      </c>
      <c r="E44" s="57">
        <v>0</v>
      </c>
      <c r="F44" s="57">
        <v>274.21107499999999</v>
      </c>
      <c r="G44" s="57">
        <v>347.400847</v>
      </c>
      <c r="H44" s="59">
        <f t="shared" si="0"/>
        <v>0.99992072035356494</v>
      </c>
      <c r="I44" s="57">
        <v>165.081704</v>
      </c>
      <c r="J44" s="59">
        <f t="shared" si="1"/>
        <v>0.47515317768028925</v>
      </c>
      <c r="K44" s="1">
        <v>16</v>
      </c>
      <c r="L44" s="57">
        <v>0</v>
      </c>
    </row>
    <row r="45" spans="1:12">
      <c r="A45" s="56">
        <v>87</v>
      </c>
      <c r="B45" s="57">
        <v>112.054092</v>
      </c>
      <c r="C45" s="58" t="s">
        <v>130</v>
      </c>
      <c r="D45" s="57">
        <v>0</v>
      </c>
      <c r="E45" s="57">
        <v>0</v>
      </c>
      <c r="F45" s="57">
        <v>102.484528</v>
      </c>
      <c r="G45" s="57">
        <v>112.053601</v>
      </c>
      <c r="H45" s="59">
        <f t="shared" si="0"/>
        <v>0.99999561818768745</v>
      </c>
      <c r="I45" s="57">
        <v>39.238725000000002</v>
      </c>
      <c r="J45" s="59">
        <f t="shared" si="1"/>
        <v>0.35017663611963412</v>
      </c>
      <c r="K45" s="1">
        <v>2</v>
      </c>
      <c r="L45" s="57">
        <v>0</v>
      </c>
    </row>
    <row r="46" spans="1:12">
      <c r="A46" s="56">
        <v>88</v>
      </c>
      <c r="B46" s="57">
        <v>493.85902700000003</v>
      </c>
      <c r="C46" s="58" t="s">
        <v>130</v>
      </c>
      <c r="D46" s="57">
        <v>0</v>
      </c>
      <c r="E46" s="57">
        <v>0</v>
      </c>
      <c r="F46" s="57">
        <v>80.820702999999995</v>
      </c>
      <c r="G46" s="57">
        <v>0</v>
      </c>
      <c r="H46" s="59">
        <f t="shared" si="0"/>
        <v>0</v>
      </c>
      <c r="I46" s="57">
        <v>52.876230999999997</v>
      </c>
      <c r="J46" s="59">
        <f t="shared" si="1"/>
        <v>0.10706745874668398</v>
      </c>
      <c r="K46" s="1">
        <v>11</v>
      </c>
      <c r="L46" s="57">
        <v>2.6426249999999998</v>
      </c>
    </row>
    <row r="47" spans="1:12">
      <c r="A47" s="56">
        <v>89</v>
      </c>
      <c r="B47" s="57">
        <v>104.92880599999999</v>
      </c>
      <c r="C47" s="58" t="s">
        <v>130</v>
      </c>
      <c r="D47" s="57">
        <v>7.7169379999999999</v>
      </c>
      <c r="E47" s="57">
        <v>0</v>
      </c>
      <c r="F47" s="57">
        <v>76.981191999999993</v>
      </c>
      <c r="G47" s="57">
        <v>100.034291</v>
      </c>
      <c r="H47" s="59">
        <f t="shared" si="0"/>
        <v>0.95335394362535686</v>
      </c>
      <c r="I47" s="57">
        <v>30.977833</v>
      </c>
      <c r="J47" s="59">
        <f t="shared" si="1"/>
        <v>0.29522715621104084</v>
      </c>
      <c r="K47" s="1">
        <v>0</v>
      </c>
      <c r="L47" s="57">
        <v>0</v>
      </c>
    </row>
    <row r="48" spans="1:12">
      <c r="A48" s="56">
        <v>90</v>
      </c>
      <c r="B48" s="57">
        <v>1176.503569</v>
      </c>
      <c r="C48" s="58" t="s">
        <v>130</v>
      </c>
      <c r="D48" s="57">
        <v>92.373648000000003</v>
      </c>
      <c r="E48" s="57">
        <v>62.334048000000003</v>
      </c>
      <c r="F48" s="57">
        <v>466.65572900000001</v>
      </c>
      <c r="G48" s="57">
        <v>458.405393</v>
      </c>
      <c r="H48" s="59">
        <f t="shared" si="0"/>
        <v>0.38963366119631382</v>
      </c>
      <c r="I48" s="57">
        <v>299.48942699999998</v>
      </c>
      <c r="J48" s="59">
        <f t="shared" si="1"/>
        <v>0.25455887673554517</v>
      </c>
      <c r="K48" s="1">
        <v>36</v>
      </c>
      <c r="L48" s="57">
        <v>0</v>
      </c>
    </row>
    <row r="49" spans="1:12">
      <c r="A49" s="56">
        <v>91</v>
      </c>
      <c r="B49" s="57">
        <v>69.057053999999994</v>
      </c>
      <c r="C49" s="58" t="s">
        <v>131</v>
      </c>
      <c r="D49" s="57">
        <v>0</v>
      </c>
      <c r="E49" s="57">
        <v>0</v>
      </c>
      <c r="F49" s="57">
        <v>24.843457000000001</v>
      </c>
      <c r="G49" s="57">
        <v>69.057053999999994</v>
      </c>
      <c r="H49" s="59">
        <f t="shared" si="0"/>
        <v>1</v>
      </c>
      <c r="I49" s="57">
        <v>39.556626000000001</v>
      </c>
      <c r="J49" s="59">
        <f t="shared" si="1"/>
        <v>0.5728107949696204</v>
      </c>
      <c r="K49" s="1">
        <v>0</v>
      </c>
      <c r="L49" s="57">
        <v>0</v>
      </c>
    </row>
    <row r="50" spans="1:12">
      <c r="A50" s="56">
        <v>92</v>
      </c>
      <c r="B50" s="57">
        <v>129.00761800000001</v>
      </c>
      <c r="C50" s="58" t="s">
        <v>131</v>
      </c>
      <c r="D50" s="57">
        <v>60.511243</v>
      </c>
      <c r="E50" s="57">
        <v>16.165099999999999</v>
      </c>
      <c r="F50" s="57">
        <v>71.217788999999996</v>
      </c>
      <c r="G50" s="57">
        <v>113.696398</v>
      </c>
      <c r="H50" s="59">
        <f t="shared" si="0"/>
        <v>0.8813153809257992</v>
      </c>
      <c r="I50" s="57">
        <v>69.146636999999998</v>
      </c>
      <c r="J50" s="59">
        <f t="shared" si="1"/>
        <v>0.53598878943722528</v>
      </c>
      <c r="K50" s="1">
        <v>11</v>
      </c>
      <c r="L50" s="57">
        <v>129.00761800000001</v>
      </c>
    </row>
    <row r="51" spans="1:12">
      <c r="A51" s="56">
        <v>93</v>
      </c>
      <c r="B51" s="57">
        <v>562.21618799999999</v>
      </c>
      <c r="C51" s="58" t="s">
        <v>131</v>
      </c>
      <c r="D51" s="57">
        <v>19.759516000000001</v>
      </c>
      <c r="E51" s="57">
        <v>53.008485999999998</v>
      </c>
      <c r="F51" s="57">
        <v>292.68333000000001</v>
      </c>
      <c r="G51" s="57">
        <v>562.21470899999997</v>
      </c>
      <c r="H51" s="59">
        <f t="shared" si="0"/>
        <v>0.99999736933935457</v>
      </c>
      <c r="I51" s="57">
        <v>113.512565</v>
      </c>
      <c r="J51" s="59">
        <f t="shared" si="1"/>
        <v>0.20190198614487423</v>
      </c>
      <c r="K51" s="1">
        <v>7</v>
      </c>
      <c r="L51" s="57">
        <v>0</v>
      </c>
    </row>
    <row r="52" spans="1:12">
      <c r="A52" s="56">
        <v>94</v>
      </c>
      <c r="B52" s="57">
        <v>263.76709399999999</v>
      </c>
      <c r="C52" s="58" t="s">
        <v>130</v>
      </c>
      <c r="D52" s="57">
        <v>0</v>
      </c>
      <c r="E52" s="57">
        <v>0</v>
      </c>
      <c r="F52" s="57">
        <v>3.9442330000000001</v>
      </c>
      <c r="G52" s="57">
        <v>263.76585799999998</v>
      </c>
      <c r="H52" s="59">
        <f t="shared" si="0"/>
        <v>0.99999531404777886</v>
      </c>
      <c r="I52" s="57">
        <v>259.25726900000001</v>
      </c>
      <c r="J52" s="59">
        <f t="shared" si="1"/>
        <v>0.98290224556972228</v>
      </c>
      <c r="K52" s="1">
        <v>1</v>
      </c>
      <c r="L52" s="57">
        <v>0</v>
      </c>
    </row>
    <row r="53" spans="1:12">
      <c r="A53" s="56">
        <v>96</v>
      </c>
      <c r="B53" s="57">
        <v>370.72954499999997</v>
      </c>
      <c r="C53" s="58" t="s">
        <v>130</v>
      </c>
      <c r="D53" s="57">
        <v>0</v>
      </c>
      <c r="E53" s="57">
        <v>0</v>
      </c>
      <c r="F53" s="57">
        <v>165.09631400000001</v>
      </c>
      <c r="G53" s="57">
        <v>0</v>
      </c>
      <c r="H53" s="59">
        <f t="shared" si="0"/>
        <v>0</v>
      </c>
      <c r="I53" s="57">
        <v>116.634947</v>
      </c>
      <c r="J53" s="59">
        <f t="shared" si="1"/>
        <v>0.31460925780814153</v>
      </c>
      <c r="K53" s="1">
        <v>23</v>
      </c>
      <c r="L53" s="57">
        <v>368.55688900000001</v>
      </c>
    </row>
    <row r="54" spans="1:12">
      <c r="A54" s="56">
        <v>97</v>
      </c>
      <c r="B54" s="57">
        <v>675.650127</v>
      </c>
      <c r="C54" s="58" t="s">
        <v>131</v>
      </c>
      <c r="D54" s="57">
        <v>0</v>
      </c>
      <c r="E54" s="57">
        <v>0</v>
      </c>
      <c r="F54" s="57">
        <v>80.335915999999997</v>
      </c>
      <c r="G54" s="57">
        <v>0</v>
      </c>
      <c r="H54" s="59">
        <f t="shared" si="0"/>
        <v>0</v>
      </c>
      <c r="I54" s="57">
        <v>89.061046000000005</v>
      </c>
      <c r="J54" s="59">
        <f t="shared" si="1"/>
        <v>0.13181533228661704</v>
      </c>
      <c r="K54" s="1">
        <v>4</v>
      </c>
      <c r="L54" s="57">
        <v>0</v>
      </c>
    </row>
    <row r="55" spans="1:12">
      <c r="A55" s="56">
        <v>98</v>
      </c>
      <c r="B55" s="57">
        <v>569.73675400000002</v>
      </c>
      <c r="C55" s="58" t="s">
        <v>131</v>
      </c>
      <c r="D55" s="57">
        <v>0</v>
      </c>
      <c r="E55" s="57">
        <v>0</v>
      </c>
      <c r="F55" s="57">
        <v>552.52904100000001</v>
      </c>
      <c r="G55" s="57">
        <v>440.01678500000003</v>
      </c>
      <c r="H55" s="59">
        <f t="shared" si="0"/>
        <v>0.77231595453643498</v>
      </c>
      <c r="I55" s="57">
        <v>164.564224</v>
      </c>
      <c r="J55" s="59">
        <f t="shared" si="1"/>
        <v>0.28884256254248958</v>
      </c>
      <c r="K55" s="1">
        <v>8</v>
      </c>
      <c r="L55" s="57">
        <v>0</v>
      </c>
    </row>
    <row r="56" spans="1:12">
      <c r="A56" s="56">
        <v>99</v>
      </c>
      <c r="B56" s="57">
        <v>95.566556000000006</v>
      </c>
      <c r="C56" s="58" t="s">
        <v>131</v>
      </c>
      <c r="D56" s="57">
        <v>17.149716000000002</v>
      </c>
      <c r="E56" s="57">
        <v>5.6349239999999998</v>
      </c>
      <c r="F56" s="57">
        <v>46.906728000000001</v>
      </c>
      <c r="G56" s="57">
        <v>95.566556000000006</v>
      </c>
      <c r="H56" s="59">
        <f t="shared" si="0"/>
        <v>1</v>
      </c>
      <c r="I56" s="57">
        <v>68.928638000000007</v>
      </c>
      <c r="J56" s="59">
        <f t="shared" si="1"/>
        <v>0.72126317913978188</v>
      </c>
      <c r="K56" s="1">
        <v>1</v>
      </c>
      <c r="L56" s="57">
        <v>93.712047999999996</v>
      </c>
    </row>
    <row r="57" spans="1:12">
      <c r="A57" s="56">
        <v>101</v>
      </c>
      <c r="B57" s="57">
        <v>50.618827000000003</v>
      </c>
      <c r="C57" s="58" t="s">
        <v>131</v>
      </c>
      <c r="D57" s="57">
        <v>16.786276000000001</v>
      </c>
      <c r="E57" s="57">
        <v>5.5357320000000003</v>
      </c>
      <c r="F57" s="57">
        <v>50.618827000000003</v>
      </c>
      <c r="G57" s="57">
        <v>50.618827000000003</v>
      </c>
      <c r="H57" s="59">
        <f t="shared" si="0"/>
        <v>1</v>
      </c>
      <c r="I57" s="57">
        <v>13.925527000000001</v>
      </c>
      <c r="J57" s="59">
        <f t="shared" si="1"/>
        <v>0.27510568350388681</v>
      </c>
      <c r="K57" s="1">
        <v>6</v>
      </c>
      <c r="L57" s="57">
        <v>0</v>
      </c>
    </row>
    <row r="58" spans="1:12">
      <c r="A58" s="56">
        <v>103</v>
      </c>
      <c r="B58" s="57">
        <v>1041.4364860000001</v>
      </c>
      <c r="C58" s="58" t="s">
        <v>131</v>
      </c>
      <c r="D58" s="57">
        <v>185.416472</v>
      </c>
      <c r="E58" s="57">
        <v>370.15342099999998</v>
      </c>
      <c r="F58" s="57">
        <v>960.43756399999995</v>
      </c>
      <c r="G58" s="57">
        <v>1041.4364869999999</v>
      </c>
      <c r="H58" s="59">
        <f t="shared" si="0"/>
        <v>1.0000000009602121</v>
      </c>
      <c r="I58" s="57">
        <v>591.84411</v>
      </c>
      <c r="J58" s="59">
        <f t="shared" si="1"/>
        <v>0.56829592390524331</v>
      </c>
      <c r="K58" s="1">
        <v>3</v>
      </c>
      <c r="L58" s="57">
        <v>0</v>
      </c>
    </row>
    <row r="59" spans="1:12">
      <c r="A59" s="56">
        <v>104</v>
      </c>
      <c r="B59" s="57">
        <v>1526.358383</v>
      </c>
      <c r="C59" s="58" t="s">
        <v>131</v>
      </c>
      <c r="D59" s="57">
        <v>244.65943200000001</v>
      </c>
      <c r="E59" s="57">
        <v>114.016565</v>
      </c>
      <c r="F59" s="57">
        <v>1401.133677</v>
      </c>
      <c r="G59" s="57">
        <v>1526.358387</v>
      </c>
      <c r="H59" s="59">
        <f t="shared" si="0"/>
        <v>1.0000000026206166</v>
      </c>
      <c r="I59" s="57">
        <v>525.16205100000002</v>
      </c>
      <c r="J59" s="59">
        <f t="shared" si="1"/>
        <v>0.34406208715401015</v>
      </c>
      <c r="K59" s="1">
        <v>3</v>
      </c>
      <c r="L59" s="57">
        <v>0</v>
      </c>
    </row>
    <row r="60" spans="1:12">
      <c r="A60" s="56">
        <v>106</v>
      </c>
      <c r="B60" s="57">
        <v>1637.872163</v>
      </c>
      <c r="C60" s="58" t="s">
        <v>130</v>
      </c>
      <c r="D60" s="57">
        <v>62.627336999999997</v>
      </c>
      <c r="E60" s="57">
        <v>9.8076310000000007</v>
      </c>
      <c r="F60" s="57">
        <v>673.91064300000005</v>
      </c>
      <c r="G60" s="57">
        <v>1046.7820489999999</v>
      </c>
      <c r="H60" s="59">
        <f t="shared" si="0"/>
        <v>0.6391109591133578</v>
      </c>
      <c r="I60" s="57">
        <v>1037.5119110000001</v>
      </c>
      <c r="J60" s="59">
        <f t="shared" si="1"/>
        <v>0.63345109248309517</v>
      </c>
      <c r="K60" s="1">
        <v>83</v>
      </c>
      <c r="L60" s="57">
        <v>0</v>
      </c>
    </row>
    <row r="61" spans="1:12">
      <c r="A61" s="56">
        <v>107</v>
      </c>
      <c r="B61" s="57">
        <v>144.41964300000001</v>
      </c>
      <c r="C61" s="58" t="s">
        <v>131</v>
      </c>
      <c r="D61" s="57">
        <v>0</v>
      </c>
      <c r="E61" s="57">
        <v>0</v>
      </c>
      <c r="F61" s="57">
        <v>9.8791890000000002</v>
      </c>
      <c r="G61" s="57">
        <v>133.649563</v>
      </c>
      <c r="H61" s="59">
        <f t="shared" si="0"/>
        <v>0.9254251030103986</v>
      </c>
      <c r="I61" s="57">
        <v>64.233694999999997</v>
      </c>
      <c r="J61" s="59">
        <f t="shared" si="1"/>
        <v>0.44477117977642416</v>
      </c>
      <c r="K61" s="1">
        <v>2</v>
      </c>
      <c r="L61" s="57">
        <v>0</v>
      </c>
    </row>
    <row r="62" spans="1:12">
      <c r="A62" s="56">
        <v>108</v>
      </c>
      <c r="B62" s="57">
        <v>531.435339</v>
      </c>
      <c r="C62" s="58" t="s">
        <v>131</v>
      </c>
      <c r="D62" s="57">
        <v>73.299390000000002</v>
      </c>
      <c r="E62" s="57">
        <v>55.209268000000002</v>
      </c>
      <c r="F62" s="57">
        <v>480.67956199999998</v>
      </c>
      <c r="G62" s="57">
        <v>531.43433400000004</v>
      </c>
      <c r="H62" s="59">
        <f t="shared" si="0"/>
        <v>0.99999810889505047</v>
      </c>
      <c r="I62" s="57">
        <v>278.052301</v>
      </c>
      <c r="J62" s="59">
        <f t="shared" si="1"/>
        <v>0.52321003251912079</v>
      </c>
      <c r="K62" s="1">
        <v>4</v>
      </c>
      <c r="L62" s="57">
        <v>0</v>
      </c>
    </row>
    <row r="63" spans="1:12">
      <c r="A63" s="56">
        <v>109</v>
      </c>
      <c r="B63" s="57">
        <v>51.596082000000003</v>
      </c>
      <c r="C63" s="58" t="s">
        <v>130</v>
      </c>
      <c r="D63" s="57">
        <v>0</v>
      </c>
      <c r="E63" s="57">
        <v>0</v>
      </c>
      <c r="F63" s="57">
        <v>50.62218</v>
      </c>
      <c r="G63" s="57">
        <v>51.593519000000001</v>
      </c>
      <c r="H63" s="59">
        <f t="shared" si="0"/>
        <v>0.99995032568558206</v>
      </c>
      <c r="I63" s="57">
        <v>6.9658629999999997</v>
      </c>
      <c r="J63" s="59">
        <f t="shared" si="1"/>
        <v>0.13500759611941077</v>
      </c>
      <c r="K63" s="1">
        <v>2</v>
      </c>
      <c r="L63" s="57">
        <v>0</v>
      </c>
    </row>
    <row r="64" spans="1:12">
      <c r="A64" s="56">
        <v>110</v>
      </c>
      <c r="B64" s="57">
        <v>65.283433000000002</v>
      </c>
      <c r="C64" s="58" t="s">
        <v>130</v>
      </c>
      <c r="D64" s="57">
        <v>6.2015669999999998</v>
      </c>
      <c r="E64" s="57">
        <v>0</v>
      </c>
      <c r="F64" s="57">
        <v>0</v>
      </c>
      <c r="G64" s="57">
        <v>38.322861000000003</v>
      </c>
      <c r="H64" s="59">
        <f t="shared" si="0"/>
        <v>0.58702275966400241</v>
      </c>
      <c r="I64" s="57">
        <v>12.861243</v>
      </c>
      <c r="J64" s="59">
        <f t="shared" si="1"/>
        <v>0.19700622974285067</v>
      </c>
      <c r="K64" s="1">
        <v>2</v>
      </c>
      <c r="L64" s="57">
        <v>0</v>
      </c>
    </row>
    <row r="65" spans="1:12">
      <c r="A65" s="56">
        <v>111</v>
      </c>
      <c r="B65" s="57">
        <v>104.449725</v>
      </c>
      <c r="C65" s="58" t="s">
        <v>131</v>
      </c>
      <c r="D65" s="57">
        <v>29.732579000000001</v>
      </c>
      <c r="E65" s="57">
        <v>14.653263000000001</v>
      </c>
      <c r="F65" s="57">
        <v>104.207953</v>
      </c>
      <c r="G65" s="57">
        <v>104.449567</v>
      </c>
      <c r="H65" s="59">
        <f t="shared" si="0"/>
        <v>0.99999848731052188</v>
      </c>
      <c r="I65" s="57">
        <v>68.551300999999995</v>
      </c>
      <c r="J65" s="59">
        <f t="shared" si="1"/>
        <v>0.6563090616083479</v>
      </c>
      <c r="K65" s="1">
        <v>2</v>
      </c>
      <c r="L65" s="57">
        <v>104.449725</v>
      </c>
    </row>
    <row r="66" spans="1:12">
      <c r="A66" s="56">
        <v>112</v>
      </c>
      <c r="B66" s="57">
        <v>53.892902999999997</v>
      </c>
      <c r="C66" s="58" t="s">
        <v>131</v>
      </c>
      <c r="D66" s="57">
        <v>0</v>
      </c>
      <c r="E66" s="57">
        <v>0</v>
      </c>
      <c r="F66" s="57">
        <v>0</v>
      </c>
      <c r="G66" s="57">
        <v>53.428071000000003</v>
      </c>
      <c r="H66" s="59">
        <f t="shared" si="0"/>
        <v>0.99137489401897694</v>
      </c>
      <c r="I66" s="57">
        <v>23.473801999999999</v>
      </c>
      <c r="J66" s="59">
        <f t="shared" si="1"/>
        <v>0.43556388120343043</v>
      </c>
      <c r="K66" s="1">
        <v>2</v>
      </c>
      <c r="L66" s="57">
        <v>0</v>
      </c>
    </row>
    <row r="67" spans="1:12">
      <c r="A67" s="56">
        <v>116</v>
      </c>
      <c r="B67" s="57">
        <v>505.29674699999998</v>
      </c>
      <c r="C67" s="58" t="s">
        <v>130</v>
      </c>
      <c r="D67" s="57">
        <v>5.6028969999999996</v>
      </c>
      <c r="E67" s="57">
        <v>0</v>
      </c>
      <c r="F67" s="57">
        <v>350.91492499999998</v>
      </c>
      <c r="G67" s="57">
        <v>505.29674399999999</v>
      </c>
      <c r="H67" s="59">
        <f t="shared" ref="H67:H130" si="2">G67/B67</f>
        <v>0.99999999406289475</v>
      </c>
      <c r="I67" s="57">
        <v>205.8212</v>
      </c>
      <c r="J67" s="59">
        <f t="shared" ref="J67:J130" si="3">I67/B67</f>
        <v>0.40732737984557027</v>
      </c>
      <c r="K67" s="1">
        <v>2</v>
      </c>
      <c r="L67" s="57">
        <v>0</v>
      </c>
    </row>
    <row r="68" spans="1:12">
      <c r="A68" s="56">
        <v>118</v>
      </c>
      <c r="B68" s="57">
        <v>2.5307520000000001</v>
      </c>
      <c r="C68" s="58" t="s">
        <v>130</v>
      </c>
      <c r="D68" s="57">
        <v>0</v>
      </c>
      <c r="E68" s="57">
        <v>0</v>
      </c>
      <c r="F68" s="57">
        <v>0</v>
      </c>
      <c r="G68" s="57">
        <v>0</v>
      </c>
      <c r="H68" s="59">
        <f t="shared" si="2"/>
        <v>0</v>
      </c>
      <c r="I68" s="57">
        <v>1.878503</v>
      </c>
      <c r="J68" s="59">
        <f t="shared" si="3"/>
        <v>0.74227067685810377</v>
      </c>
      <c r="K68" s="1">
        <v>0</v>
      </c>
      <c r="L68" s="57">
        <v>0</v>
      </c>
    </row>
    <row r="69" spans="1:12">
      <c r="A69" s="56">
        <v>125</v>
      </c>
      <c r="B69" s="57">
        <v>7.7200199999999999</v>
      </c>
      <c r="C69" s="58" t="s">
        <v>131</v>
      </c>
      <c r="D69" s="57">
        <v>0</v>
      </c>
      <c r="E69" s="57">
        <v>0</v>
      </c>
      <c r="F69" s="57">
        <v>3.3965420000000002</v>
      </c>
      <c r="G69" s="57">
        <v>0</v>
      </c>
      <c r="H69" s="59">
        <f t="shared" si="2"/>
        <v>0</v>
      </c>
      <c r="I69" s="57">
        <v>6.8742400000000004</v>
      </c>
      <c r="J69" s="59">
        <f t="shared" si="3"/>
        <v>0.89044328900702341</v>
      </c>
      <c r="K69" s="1">
        <v>0</v>
      </c>
      <c r="L69" s="57">
        <v>0</v>
      </c>
    </row>
    <row r="70" spans="1:12">
      <c r="A70" s="56">
        <v>128</v>
      </c>
      <c r="B70" s="57">
        <v>455.87967600000002</v>
      </c>
      <c r="C70" s="58" t="s">
        <v>131</v>
      </c>
      <c r="D70" s="57">
        <v>0</v>
      </c>
      <c r="E70" s="57">
        <v>0</v>
      </c>
      <c r="F70" s="57">
        <v>42.264881000000003</v>
      </c>
      <c r="G70" s="57">
        <v>0</v>
      </c>
      <c r="H70" s="59">
        <f t="shared" si="2"/>
        <v>0</v>
      </c>
      <c r="I70" s="57">
        <v>229.453022</v>
      </c>
      <c r="J70" s="59">
        <f t="shared" si="3"/>
        <v>0.50331926181328601</v>
      </c>
      <c r="K70" s="1">
        <v>6</v>
      </c>
      <c r="L70" s="57">
        <v>455.87967600000002</v>
      </c>
    </row>
    <row r="71" spans="1:12">
      <c r="A71" s="56">
        <v>130</v>
      </c>
      <c r="B71" s="57">
        <v>64.199742999999998</v>
      </c>
      <c r="C71" s="58" t="s">
        <v>130</v>
      </c>
      <c r="D71" s="57">
        <v>0</v>
      </c>
      <c r="E71" s="57">
        <v>0</v>
      </c>
      <c r="F71" s="57">
        <v>0</v>
      </c>
      <c r="G71" s="57">
        <v>0</v>
      </c>
      <c r="H71" s="59">
        <f t="shared" si="2"/>
        <v>0</v>
      </c>
      <c r="I71" s="57">
        <v>48.550548999999997</v>
      </c>
      <c r="J71" s="59">
        <f t="shared" si="3"/>
        <v>0.75624210832121241</v>
      </c>
      <c r="K71" s="1">
        <v>1</v>
      </c>
      <c r="L71" s="57">
        <v>0</v>
      </c>
    </row>
    <row r="72" spans="1:12">
      <c r="A72" s="56">
        <v>131</v>
      </c>
      <c r="B72" s="57">
        <v>146.573216</v>
      </c>
      <c r="C72" s="58" t="s">
        <v>131</v>
      </c>
      <c r="D72" s="57">
        <v>0</v>
      </c>
      <c r="E72" s="57">
        <v>5.4108239999999999</v>
      </c>
      <c r="F72" s="57">
        <v>32.681451000000003</v>
      </c>
      <c r="G72" s="57">
        <v>105.89412900000001</v>
      </c>
      <c r="H72" s="59">
        <f t="shared" si="2"/>
        <v>0.72246575390690759</v>
      </c>
      <c r="I72" s="57">
        <v>65.672280999999998</v>
      </c>
      <c r="J72" s="59">
        <f t="shared" si="3"/>
        <v>0.44805103409889019</v>
      </c>
      <c r="K72" s="1">
        <v>0</v>
      </c>
      <c r="L72" s="57">
        <v>146.573216</v>
      </c>
    </row>
    <row r="73" spans="1:12">
      <c r="A73" s="56">
        <v>134</v>
      </c>
      <c r="B73" s="57">
        <v>22.301822000000001</v>
      </c>
      <c r="C73" s="58" t="s">
        <v>130</v>
      </c>
      <c r="D73" s="57">
        <v>0</v>
      </c>
      <c r="E73" s="57">
        <v>0</v>
      </c>
      <c r="F73" s="57">
        <v>0</v>
      </c>
      <c r="G73" s="57">
        <v>0</v>
      </c>
      <c r="H73" s="59">
        <f t="shared" si="2"/>
        <v>0</v>
      </c>
      <c r="I73" s="57">
        <v>14.794632</v>
      </c>
      <c r="J73" s="59">
        <f t="shared" si="3"/>
        <v>0.66338221155204269</v>
      </c>
      <c r="K73" s="1">
        <v>0</v>
      </c>
      <c r="L73" s="57">
        <v>0</v>
      </c>
    </row>
    <row r="74" spans="1:12">
      <c r="A74" s="56">
        <v>135</v>
      </c>
      <c r="B74" s="57">
        <v>35.361187999999999</v>
      </c>
      <c r="C74" s="58" t="s">
        <v>130</v>
      </c>
      <c r="D74" s="57">
        <v>0</v>
      </c>
      <c r="E74" s="57">
        <v>0</v>
      </c>
      <c r="F74" s="57">
        <v>0</v>
      </c>
      <c r="G74" s="57">
        <v>0</v>
      </c>
      <c r="H74" s="59">
        <f t="shared" si="2"/>
        <v>0</v>
      </c>
      <c r="I74" s="57">
        <v>7.7747609999999998</v>
      </c>
      <c r="J74" s="59">
        <f t="shared" si="3"/>
        <v>0.21986707573286282</v>
      </c>
      <c r="K74" s="1">
        <v>1</v>
      </c>
      <c r="L74" s="57">
        <v>0</v>
      </c>
    </row>
    <row r="75" spans="1:12">
      <c r="A75" s="56">
        <v>136</v>
      </c>
      <c r="B75" s="57">
        <v>241.05516499999999</v>
      </c>
      <c r="C75" s="58" t="s">
        <v>131</v>
      </c>
      <c r="D75" s="57">
        <v>98.552629999999994</v>
      </c>
      <c r="E75" s="57">
        <v>9.6583769999999998</v>
      </c>
      <c r="F75" s="57">
        <v>238.372748</v>
      </c>
      <c r="G75" s="57">
        <v>241.05516499999999</v>
      </c>
      <c r="H75" s="59">
        <f t="shared" si="2"/>
        <v>1</v>
      </c>
      <c r="I75" s="57">
        <v>212.02562499999999</v>
      </c>
      <c r="J75" s="59">
        <f t="shared" si="3"/>
        <v>0.87957304295885963</v>
      </c>
      <c r="K75" s="1">
        <v>20</v>
      </c>
      <c r="L75" s="57">
        <v>0</v>
      </c>
    </row>
    <row r="76" spans="1:12">
      <c r="A76" s="56">
        <v>137</v>
      </c>
      <c r="B76" s="57">
        <v>128.91019</v>
      </c>
      <c r="C76" s="58" t="s">
        <v>130</v>
      </c>
      <c r="D76" s="57">
        <v>0</v>
      </c>
      <c r="E76" s="57">
        <v>0</v>
      </c>
      <c r="F76" s="57">
        <v>1.0603E-2</v>
      </c>
      <c r="G76" s="57">
        <v>0</v>
      </c>
      <c r="H76" s="59">
        <f t="shared" si="2"/>
        <v>0</v>
      </c>
      <c r="I76" s="57">
        <v>53.456502</v>
      </c>
      <c r="J76" s="59">
        <f t="shared" si="3"/>
        <v>0.41468018936284246</v>
      </c>
      <c r="K76" s="1">
        <v>8</v>
      </c>
      <c r="L76" s="57">
        <v>0</v>
      </c>
    </row>
    <row r="77" spans="1:12">
      <c r="A77" s="56">
        <v>138</v>
      </c>
      <c r="B77" s="57">
        <v>1146.1672370000001</v>
      </c>
      <c r="C77" s="58" t="s">
        <v>130</v>
      </c>
      <c r="D77" s="57">
        <v>71.883218999999997</v>
      </c>
      <c r="E77" s="57">
        <v>66.333263000000002</v>
      </c>
      <c r="F77" s="57">
        <v>934.28322700000001</v>
      </c>
      <c r="G77" s="57">
        <v>662.31906900000001</v>
      </c>
      <c r="H77" s="59">
        <f t="shared" si="2"/>
        <v>0.57785552371359572</v>
      </c>
      <c r="I77" s="57">
        <v>386.86031800000001</v>
      </c>
      <c r="J77" s="59">
        <f t="shared" si="3"/>
        <v>0.33752519310582946</v>
      </c>
      <c r="K77" s="1">
        <v>28</v>
      </c>
      <c r="L77" s="57">
        <v>1146.1672370000001</v>
      </c>
    </row>
    <row r="78" spans="1:12">
      <c r="A78" s="56">
        <v>139</v>
      </c>
      <c r="B78" s="57">
        <v>1539.920813</v>
      </c>
      <c r="C78" s="58" t="s">
        <v>131</v>
      </c>
      <c r="D78" s="57">
        <v>120.51827299999999</v>
      </c>
      <c r="E78" s="57">
        <v>41.581533999999998</v>
      </c>
      <c r="F78" s="57">
        <v>771.56572300000005</v>
      </c>
      <c r="G78" s="57">
        <v>983.52345700000001</v>
      </c>
      <c r="H78" s="59">
        <f t="shared" si="2"/>
        <v>0.63868443669122621</v>
      </c>
      <c r="I78" s="57">
        <v>599.51260600000001</v>
      </c>
      <c r="J78" s="59">
        <f t="shared" si="3"/>
        <v>0.38931391857225323</v>
      </c>
      <c r="K78" s="1">
        <v>45</v>
      </c>
      <c r="L78" s="57">
        <v>0</v>
      </c>
    </row>
    <row r="79" spans="1:12">
      <c r="A79" s="56">
        <v>140</v>
      </c>
      <c r="B79" s="57">
        <v>542.24615300000005</v>
      </c>
      <c r="C79" s="58" t="s">
        <v>130</v>
      </c>
      <c r="D79" s="57">
        <v>72.600089999999994</v>
      </c>
      <c r="E79" s="57">
        <v>48.027566999999998</v>
      </c>
      <c r="F79" s="57">
        <v>459.69669299999998</v>
      </c>
      <c r="G79" s="57">
        <v>542.24615200000005</v>
      </c>
      <c r="H79" s="59">
        <f t="shared" si="2"/>
        <v>0.99999999815581908</v>
      </c>
      <c r="I79" s="57">
        <v>250.93573699999999</v>
      </c>
      <c r="J79" s="59">
        <f t="shared" si="3"/>
        <v>0.46277089401499166</v>
      </c>
      <c r="K79" s="1">
        <v>29</v>
      </c>
      <c r="L79" s="57">
        <v>0</v>
      </c>
    </row>
    <row r="80" spans="1:12">
      <c r="A80" s="56">
        <v>141</v>
      </c>
      <c r="B80" s="57">
        <v>81.777862999999996</v>
      </c>
      <c r="C80" s="58" t="s">
        <v>130</v>
      </c>
      <c r="D80" s="57">
        <v>0</v>
      </c>
      <c r="E80" s="57">
        <v>0.29231000000000001</v>
      </c>
      <c r="F80" s="57">
        <v>75.859942000000004</v>
      </c>
      <c r="G80" s="57">
        <v>81.504898999999995</v>
      </c>
      <c r="H80" s="59">
        <f t="shared" si="2"/>
        <v>0.99666212847846125</v>
      </c>
      <c r="I80" s="57">
        <v>5.2383069999999998</v>
      </c>
      <c r="J80" s="59">
        <f t="shared" si="3"/>
        <v>6.4055317757569674E-2</v>
      </c>
      <c r="K80" s="1">
        <v>2</v>
      </c>
      <c r="L80" s="57">
        <v>0</v>
      </c>
    </row>
    <row r="81" spans="1:12">
      <c r="A81" s="56">
        <v>142</v>
      </c>
      <c r="B81" s="57">
        <v>4.9446940000000001</v>
      </c>
      <c r="C81" s="58" t="s">
        <v>131</v>
      </c>
      <c r="D81" s="57">
        <v>0</v>
      </c>
      <c r="E81" s="57">
        <v>0</v>
      </c>
      <c r="F81" s="57">
        <v>0</v>
      </c>
      <c r="G81" s="57">
        <v>4.9446940000000001</v>
      </c>
      <c r="H81" s="59">
        <f t="shared" si="2"/>
        <v>1</v>
      </c>
      <c r="I81" s="57">
        <v>0.305423</v>
      </c>
      <c r="J81" s="59">
        <f t="shared" si="3"/>
        <v>6.1767826280048878E-2</v>
      </c>
      <c r="K81" s="1">
        <v>2</v>
      </c>
      <c r="L81" s="57">
        <v>0</v>
      </c>
    </row>
    <row r="82" spans="1:12">
      <c r="A82" s="56">
        <v>144</v>
      </c>
      <c r="B82" s="57">
        <v>166.454387</v>
      </c>
      <c r="C82" s="58" t="s">
        <v>130</v>
      </c>
      <c r="D82" s="57">
        <v>13.269447</v>
      </c>
      <c r="E82" s="57">
        <v>14.043103</v>
      </c>
      <c r="F82" s="57">
        <v>47.370024000000001</v>
      </c>
      <c r="G82" s="57">
        <v>166.16203200000001</v>
      </c>
      <c r="H82" s="59">
        <f t="shared" si="2"/>
        <v>0.99824363295393359</v>
      </c>
      <c r="I82" s="57">
        <v>68.443987000000007</v>
      </c>
      <c r="J82" s="59">
        <f t="shared" si="3"/>
        <v>0.41118764265432073</v>
      </c>
      <c r="K82" s="1">
        <v>5</v>
      </c>
      <c r="L82" s="57">
        <v>166.454387</v>
      </c>
    </row>
    <row r="83" spans="1:12">
      <c r="A83" s="56">
        <v>145</v>
      </c>
      <c r="B83" s="57">
        <v>73.950264000000004</v>
      </c>
      <c r="C83" s="58" t="s">
        <v>130</v>
      </c>
      <c r="D83" s="57">
        <v>0</v>
      </c>
      <c r="E83" s="57">
        <v>0</v>
      </c>
      <c r="F83" s="57">
        <v>2.6039840000000001</v>
      </c>
      <c r="G83" s="57">
        <v>0</v>
      </c>
      <c r="H83" s="59">
        <f t="shared" si="2"/>
        <v>0</v>
      </c>
      <c r="I83" s="57">
        <v>17.147289000000001</v>
      </c>
      <c r="J83" s="59">
        <f t="shared" si="3"/>
        <v>0.23187596733934579</v>
      </c>
      <c r="K83" s="1">
        <v>7</v>
      </c>
      <c r="L83" s="57">
        <v>0</v>
      </c>
    </row>
    <row r="84" spans="1:12">
      <c r="A84" s="56">
        <v>147</v>
      </c>
      <c r="B84" s="57">
        <v>9.5225139999999993</v>
      </c>
      <c r="C84" s="58" t="s">
        <v>131</v>
      </c>
      <c r="D84" s="57">
        <v>0</v>
      </c>
      <c r="E84" s="57">
        <v>0</v>
      </c>
      <c r="F84" s="57">
        <v>0</v>
      </c>
      <c r="G84" s="57">
        <v>9.5225139999999993</v>
      </c>
      <c r="H84" s="59">
        <f t="shared" si="2"/>
        <v>1</v>
      </c>
      <c r="I84" s="57">
        <v>8.8497219999999999</v>
      </c>
      <c r="J84" s="59">
        <f t="shared" si="3"/>
        <v>0.92934722910357503</v>
      </c>
      <c r="K84" s="1">
        <v>0</v>
      </c>
      <c r="L84" s="57">
        <v>0</v>
      </c>
    </row>
    <row r="85" spans="1:12">
      <c r="A85" s="56">
        <v>148</v>
      </c>
      <c r="B85" s="57">
        <v>51.573132000000001</v>
      </c>
      <c r="C85" s="58" t="s">
        <v>131</v>
      </c>
      <c r="D85" s="57">
        <v>0</v>
      </c>
      <c r="E85" s="57">
        <v>0</v>
      </c>
      <c r="F85" s="57">
        <v>51.573132000000001</v>
      </c>
      <c r="G85" s="57">
        <v>51.573132000000001</v>
      </c>
      <c r="H85" s="59">
        <f t="shared" si="2"/>
        <v>1</v>
      </c>
      <c r="I85" s="57">
        <v>8.3345780000000005</v>
      </c>
      <c r="J85" s="59">
        <f t="shared" si="3"/>
        <v>0.16160697783489281</v>
      </c>
      <c r="K85" s="1">
        <v>3</v>
      </c>
      <c r="L85" s="57">
        <v>0</v>
      </c>
    </row>
    <row r="86" spans="1:12">
      <c r="A86" s="56">
        <v>149</v>
      </c>
      <c r="B86" s="57">
        <v>35.731177000000002</v>
      </c>
      <c r="C86" s="58" t="s">
        <v>130</v>
      </c>
      <c r="D86" s="57">
        <v>0</v>
      </c>
      <c r="E86" s="57">
        <v>0</v>
      </c>
      <c r="F86" s="57">
        <v>0</v>
      </c>
      <c r="G86" s="57">
        <v>0</v>
      </c>
      <c r="H86" s="59">
        <f t="shared" si="2"/>
        <v>0</v>
      </c>
      <c r="I86" s="57">
        <v>9.024858</v>
      </c>
      <c r="J86" s="59">
        <f t="shared" si="3"/>
        <v>0.2525765663974629</v>
      </c>
      <c r="K86" s="1">
        <v>2</v>
      </c>
      <c r="L86" s="57">
        <v>35.731177000000002</v>
      </c>
    </row>
    <row r="87" spans="1:12">
      <c r="A87" s="56">
        <v>150</v>
      </c>
      <c r="B87" s="57">
        <v>808.65604599999995</v>
      </c>
      <c r="C87" s="58" t="s">
        <v>131</v>
      </c>
      <c r="D87" s="57">
        <v>3.2504270000000002</v>
      </c>
      <c r="E87" s="57">
        <v>20.686948999999998</v>
      </c>
      <c r="F87" s="57">
        <v>194.49614</v>
      </c>
      <c r="G87" s="57">
        <v>0</v>
      </c>
      <c r="H87" s="59">
        <f t="shared" si="2"/>
        <v>0</v>
      </c>
      <c r="I87" s="57">
        <v>126.92240700000001</v>
      </c>
      <c r="J87" s="59">
        <f t="shared" si="3"/>
        <v>0.15695474933727263</v>
      </c>
      <c r="K87" s="1">
        <v>10</v>
      </c>
      <c r="L87" s="57">
        <v>0</v>
      </c>
    </row>
    <row r="88" spans="1:12">
      <c r="A88" s="56">
        <v>151</v>
      </c>
      <c r="B88" s="57">
        <v>3.5999780000000001</v>
      </c>
      <c r="C88" s="58" t="s">
        <v>130</v>
      </c>
      <c r="D88" s="57">
        <v>0</v>
      </c>
      <c r="E88" s="57">
        <v>0</v>
      </c>
      <c r="F88" s="57">
        <v>6.7777000000000004E-2</v>
      </c>
      <c r="G88" s="57">
        <v>0</v>
      </c>
      <c r="H88" s="59">
        <f t="shared" si="2"/>
        <v>0</v>
      </c>
      <c r="I88" s="57">
        <v>2.2884880000000001</v>
      </c>
      <c r="J88" s="59">
        <f t="shared" si="3"/>
        <v>0.63569499591386391</v>
      </c>
      <c r="K88" s="1">
        <v>0</v>
      </c>
      <c r="L88" s="57">
        <v>3.5999780000000001</v>
      </c>
    </row>
    <row r="89" spans="1:12">
      <c r="A89" s="56">
        <v>152</v>
      </c>
      <c r="B89" s="57">
        <v>573.94147299999997</v>
      </c>
      <c r="C89" s="58" t="s">
        <v>130</v>
      </c>
      <c r="D89" s="57">
        <v>154.464258</v>
      </c>
      <c r="E89" s="57">
        <v>33.477915000000003</v>
      </c>
      <c r="F89" s="57">
        <v>327.35819800000002</v>
      </c>
      <c r="G89" s="57">
        <v>573.94147199999998</v>
      </c>
      <c r="H89" s="59">
        <f t="shared" si="2"/>
        <v>0.99999999825766206</v>
      </c>
      <c r="I89" s="57">
        <v>288.13581299999998</v>
      </c>
      <c r="J89" s="59">
        <f t="shared" si="3"/>
        <v>0.50202995698134534</v>
      </c>
      <c r="K89" s="1">
        <v>5</v>
      </c>
      <c r="L89" s="57">
        <v>0</v>
      </c>
    </row>
    <row r="90" spans="1:12">
      <c r="A90" s="56">
        <v>153</v>
      </c>
      <c r="B90" s="57">
        <v>7.788837</v>
      </c>
      <c r="C90" s="58" t="s">
        <v>130</v>
      </c>
      <c r="D90" s="57">
        <v>0</v>
      </c>
      <c r="E90" s="57">
        <v>0</v>
      </c>
      <c r="F90" s="57">
        <v>7.772113</v>
      </c>
      <c r="G90" s="57">
        <v>0</v>
      </c>
      <c r="H90" s="59">
        <f t="shared" si="2"/>
        <v>0</v>
      </c>
      <c r="I90" s="57">
        <v>3.122563</v>
      </c>
      <c r="J90" s="59">
        <f t="shared" si="3"/>
        <v>0.40090234267323865</v>
      </c>
      <c r="K90" s="1">
        <v>0</v>
      </c>
      <c r="L90" s="57">
        <v>0</v>
      </c>
    </row>
    <row r="91" spans="1:12">
      <c r="A91" s="56">
        <v>154</v>
      </c>
      <c r="B91" s="57">
        <v>226.95452599999999</v>
      </c>
      <c r="C91" s="58" t="s">
        <v>131</v>
      </c>
      <c r="D91" s="57">
        <v>0</v>
      </c>
      <c r="E91" s="57">
        <v>0</v>
      </c>
      <c r="F91" s="57">
        <v>202.02651800000001</v>
      </c>
      <c r="G91" s="57">
        <v>226.954058</v>
      </c>
      <c r="H91" s="59">
        <f t="shared" si="2"/>
        <v>0.99999793791290159</v>
      </c>
      <c r="I91" s="57">
        <v>87.072033000000005</v>
      </c>
      <c r="J91" s="59">
        <f t="shared" si="3"/>
        <v>0.38365409377207138</v>
      </c>
      <c r="K91" s="1">
        <v>9</v>
      </c>
      <c r="L91" s="57">
        <v>226.95452599999999</v>
      </c>
    </row>
    <row r="92" spans="1:12">
      <c r="A92" s="56">
        <v>156</v>
      </c>
      <c r="B92" s="57">
        <v>7.5546680000000004</v>
      </c>
      <c r="C92" s="58" t="s">
        <v>130</v>
      </c>
      <c r="D92" s="57">
        <v>0</v>
      </c>
      <c r="E92" s="57">
        <v>0</v>
      </c>
      <c r="F92" s="57">
        <v>0.59166700000000005</v>
      </c>
      <c r="G92" s="57">
        <v>0</v>
      </c>
      <c r="H92" s="59">
        <f t="shared" si="2"/>
        <v>0</v>
      </c>
      <c r="I92" s="57">
        <v>3.8841619999999999</v>
      </c>
      <c r="J92" s="59">
        <f t="shared" si="3"/>
        <v>0.51414066111177881</v>
      </c>
      <c r="K92" s="1">
        <v>0</v>
      </c>
      <c r="L92" s="57">
        <v>0</v>
      </c>
    </row>
    <row r="93" spans="1:12">
      <c r="A93" s="56">
        <v>157</v>
      </c>
      <c r="B93" s="57">
        <v>97.327012999999994</v>
      </c>
      <c r="C93" s="58" t="s">
        <v>130</v>
      </c>
      <c r="D93" s="57">
        <v>0</v>
      </c>
      <c r="E93" s="57">
        <v>0</v>
      </c>
      <c r="F93" s="57">
        <v>0.17890800000000001</v>
      </c>
      <c r="G93" s="57">
        <v>0</v>
      </c>
      <c r="H93" s="59">
        <f t="shared" si="2"/>
        <v>0</v>
      </c>
      <c r="I93" s="57">
        <v>13.352176999999999</v>
      </c>
      <c r="J93" s="59">
        <f t="shared" si="3"/>
        <v>0.13718880903084943</v>
      </c>
      <c r="K93" s="1">
        <v>0</v>
      </c>
      <c r="L93" s="57">
        <v>0</v>
      </c>
    </row>
    <row r="94" spans="1:12">
      <c r="A94" s="56">
        <v>158</v>
      </c>
      <c r="B94" s="57">
        <v>63.942234999999997</v>
      </c>
      <c r="C94" s="58" t="s">
        <v>130</v>
      </c>
      <c r="D94" s="57">
        <v>0</v>
      </c>
      <c r="E94" s="57">
        <v>0</v>
      </c>
      <c r="F94" s="57">
        <v>59.860827999999998</v>
      </c>
      <c r="G94" s="57">
        <v>62.748102000000003</v>
      </c>
      <c r="H94" s="59">
        <f t="shared" si="2"/>
        <v>0.98132481606249777</v>
      </c>
      <c r="I94" s="57">
        <v>8.5001429999999996</v>
      </c>
      <c r="J94" s="59">
        <f t="shared" si="3"/>
        <v>0.13293471834383017</v>
      </c>
      <c r="K94" s="1">
        <v>0</v>
      </c>
      <c r="L94" s="57">
        <v>0</v>
      </c>
    </row>
    <row r="95" spans="1:12">
      <c r="A95" s="56">
        <v>161</v>
      </c>
      <c r="B95" s="57">
        <v>232.17135500000001</v>
      </c>
      <c r="C95" s="58" t="s">
        <v>131</v>
      </c>
      <c r="D95" s="57">
        <v>0</v>
      </c>
      <c r="E95" s="57">
        <v>0</v>
      </c>
      <c r="F95" s="57">
        <v>209.23254800000001</v>
      </c>
      <c r="G95" s="57">
        <v>170.99428800000001</v>
      </c>
      <c r="H95" s="59">
        <f t="shared" si="2"/>
        <v>0.73650036629195714</v>
      </c>
      <c r="I95" s="57">
        <v>67.912662999999995</v>
      </c>
      <c r="J95" s="59">
        <f t="shared" si="3"/>
        <v>0.29251094735610256</v>
      </c>
      <c r="K95" s="1">
        <v>1</v>
      </c>
      <c r="L95" s="57">
        <v>0</v>
      </c>
    </row>
    <row r="96" spans="1:12">
      <c r="A96" s="56">
        <v>162</v>
      </c>
      <c r="B96" s="57">
        <v>76.871898999999999</v>
      </c>
      <c r="C96" s="58" t="s">
        <v>130</v>
      </c>
      <c r="D96" s="57">
        <v>0</v>
      </c>
      <c r="E96" s="57">
        <v>0</v>
      </c>
      <c r="F96" s="57">
        <v>72.844977999999998</v>
      </c>
      <c r="G96" s="57">
        <v>76.871898999999999</v>
      </c>
      <c r="H96" s="59">
        <f t="shared" si="2"/>
        <v>1</v>
      </c>
      <c r="I96" s="57">
        <v>30.579238</v>
      </c>
      <c r="J96" s="59">
        <f t="shared" si="3"/>
        <v>0.39779475201985059</v>
      </c>
      <c r="K96" s="1">
        <v>1</v>
      </c>
      <c r="L96" s="57">
        <v>0</v>
      </c>
    </row>
    <row r="97" spans="1:12">
      <c r="A97" s="56">
        <v>164</v>
      </c>
      <c r="B97" s="57">
        <v>203.78499500000001</v>
      </c>
      <c r="C97" s="58" t="s">
        <v>131</v>
      </c>
      <c r="D97" s="57">
        <v>12.861375000000001</v>
      </c>
      <c r="E97" s="57">
        <v>6.33195</v>
      </c>
      <c r="F97" s="57">
        <v>12.40452</v>
      </c>
      <c r="G97" s="57">
        <v>203.784336</v>
      </c>
      <c r="H97" s="59">
        <f t="shared" si="2"/>
        <v>0.99999676619959177</v>
      </c>
      <c r="I97" s="57">
        <v>118.079249</v>
      </c>
      <c r="J97" s="59">
        <f t="shared" si="3"/>
        <v>0.57943053658096855</v>
      </c>
      <c r="K97" s="1">
        <v>4</v>
      </c>
      <c r="L97" s="57">
        <v>196.29784699999999</v>
      </c>
    </row>
    <row r="98" spans="1:12">
      <c r="A98" s="56">
        <v>165</v>
      </c>
      <c r="B98" s="57">
        <v>116.072597</v>
      </c>
      <c r="C98" s="58" t="s">
        <v>131</v>
      </c>
      <c r="D98" s="57">
        <v>0</v>
      </c>
      <c r="E98" s="57">
        <v>0</v>
      </c>
      <c r="F98" s="57">
        <v>40.345778000000003</v>
      </c>
      <c r="G98" s="57">
        <v>116.072596</v>
      </c>
      <c r="H98" s="59">
        <f t="shared" si="2"/>
        <v>0.99999999138470208</v>
      </c>
      <c r="I98" s="57">
        <v>31.673442999999999</v>
      </c>
      <c r="J98" s="59">
        <f t="shared" si="3"/>
        <v>0.27287614664122661</v>
      </c>
      <c r="K98" s="1">
        <v>6</v>
      </c>
      <c r="L98" s="57">
        <v>116.072597</v>
      </c>
    </row>
    <row r="99" spans="1:12">
      <c r="A99" s="56">
        <v>166</v>
      </c>
      <c r="B99" s="57">
        <v>524.44683199999997</v>
      </c>
      <c r="C99" s="58" t="s">
        <v>130</v>
      </c>
      <c r="D99" s="57">
        <v>0</v>
      </c>
      <c r="E99" s="57">
        <v>0</v>
      </c>
      <c r="F99" s="57">
        <v>69.501823000000002</v>
      </c>
      <c r="G99" s="57">
        <v>0</v>
      </c>
      <c r="H99" s="59">
        <f t="shared" si="2"/>
        <v>0</v>
      </c>
      <c r="I99" s="57">
        <v>72.046082999999996</v>
      </c>
      <c r="J99" s="59">
        <f t="shared" si="3"/>
        <v>0.13737538031309912</v>
      </c>
      <c r="K99" s="1">
        <v>2</v>
      </c>
      <c r="L99" s="57">
        <v>45.120952000000003</v>
      </c>
    </row>
    <row r="100" spans="1:12">
      <c r="A100" s="56">
        <v>167</v>
      </c>
      <c r="B100" s="57">
        <v>61.809455999999997</v>
      </c>
      <c r="C100" s="58" t="s">
        <v>131</v>
      </c>
      <c r="D100" s="57">
        <v>0</v>
      </c>
      <c r="E100" s="57">
        <v>0</v>
      </c>
      <c r="F100" s="57">
        <v>14.001148000000001</v>
      </c>
      <c r="G100" s="57">
        <v>61.809455999999997</v>
      </c>
      <c r="H100" s="59">
        <f t="shared" si="2"/>
        <v>1</v>
      </c>
      <c r="I100" s="57">
        <v>24.815601999999998</v>
      </c>
      <c r="J100" s="59">
        <f t="shared" si="3"/>
        <v>0.40148552674529281</v>
      </c>
      <c r="K100" s="1">
        <v>0</v>
      </c>
      <c r="L100" s="57">
        <v>61.809455999999997</v>
      </c>
    </row>
    <row r="101" spans="1:12">
      <c r="A101" s="56">
        <v>168</v>
      </c>
      <c r="B101" s="57">
        <v>271.86817000000002</v>
      </c>
      <c r="C101" s="58" t="s">
        <v>131</v>
      </c>
      <c r="D101" s="57">
        <v>0</v>
      </c>
      <c r="E101" s="57">
        <v>0</v>
      </c>
      <c r="F101" s="57">
        <v>61.253771999999998</v>
      </c>
      <c r="G101" s="57">
        <v>0</v>
      </c>
      <c r="H101" s="59">
        <f t="shared" si="2"/>
        <v>0</v>
      </c>
      <c r="I101" s="57">
        <v>28.895334999999999</v>
      </c>
      <c r="J101" s="59">
        <f t="shared" si="3"/>
        <v>0.10628436201266223</v>
      </c>
      <c r="K101" s="1">
        <v>0</v>
      </c>
      <c r="L101" s="57">
        <v>0</v>
      </c>
    </row>
    <row r="102" spans="1:12">
      <c r="A102" s="56">
        <v>170</v>
      </c>
      <c r="B102" s="57">
        <v>9.5676559999999995</v>
      </c>
      <c r="C102" s="58" t="s">
        <v>130</v>
      </c>
      <c r="D102" s="57">
        <v>0</v>
      </c>
      <c r="E102" s="57">
        <v>0</v>
      </c>
      <c r="F102" s="57">
        <v>9.1215759999999992</v>
      </c>
      <c r="G102" s="57">
        <v>0</v>
      </c>
      <c r="H102" s="59">
        <f t="shared" si="2"/>
        <v>0</v>
      </c>
      <c r="I102" s="57">
        <v>2.9040020000000002</v>
      </c>
      <c r="J102" s="59">
        <f t="shared" si="3"/>
        <v>0.30352282732573166</v>
      </c>
      <c r="K102" s="1">
        <v>13</v>
      </c>
      <c r="L102" s="57">
        <v>0</v>
      </c>
    </row>
    <row r="103" spans="1:12">
      <c r="A103" s="56">
        <v>171</v>
      </c>
      <c r="B103" s="60">
        <v>158.95943700000001</v>
      </c>
      <c r="C103" s="61" t="s">
        <v>130</v>
      </c>
      <c r="D103" s="57">
        <v>0</v>
      </c>
      <c r="E103" s="57">
        <v>0</v>
      </c>
      <c r="F103" s="57">
        <v>158.93780100000001</v>
      </c>
      <c r="G103" s="57">
        <v>0</v>
      </c>
      <c r="H103" s="62">
        <f t="shared" si="2"/>
        <v>0</v>
      </c>
      <c r="I103" s="57">
        <v>82.431155000000004</v>
      </c>
      <c r="J103" s="62">
        <f t="shared" si="3"/>
        <v>0.51856723045640885</v>
      </c>
      <c r="K103" s="1">
        <v>10</v>
      </c>
      <c r="L103" s="57">
        <v>0</v>
      </c>
    </row>
    <row r="104" spans="1:12">
      <c r="A104" s="56">
        <v>172</v>
      </c>
      <c r="B104" s="57">
        <v>1.886064</v>
      </c>
      <c r="C104" s="58" t="s">
        <v>130</v>
      </c>
      <c r="D104" s="57">
        <v>0</v>
      </c>
      <c r="E104" s="57">
        <v>0</v>
      </c>
      <c r="F104" s="57">
        <v>0</v>
      </c>
      <c r="G104" s="57">
        <v>0</v>
      </c>
      <c r="H104" s="59">
        <f t="shared" si="2"/>
        <v>0</v>
      </c>
      <c r="I104" s="57">
        <v>0.55219399999999996</v>
      </c>
      <c r="J104" s="59">
        <f t="shared" si="3"/>
        <v>0.29277585490206059</v>
      </c>
      <c r="K104" s="1">
        <v>0</v>
      </c>
      <c r="L104" s="57">
        <v>1.886064</v>
      </c>
    </row>
    <row r="105" spans="1:12">
      <c r="A105" s="56">
        <v>175</v>
      </c>
      <c r="B105" s="57">
        <v>14.317814</v>
      </c>
      <c r="C105" s="58" t="s">
        <v>130</v>
      </c>
      <c r="D105" s="57">
        <v>0</v>
      </c>
      <c r="E105" s="57">
        <v>0</v>
      </c>
      <c r="F105" s="57">
        <v>0</v>
      </c>
      <c r="G105" s="57">
        <v>0</v>
      </c>
      <c r="H105" s="59">
        <f t="shared" si="2"/>
        <v>0</v>
      </c>
      <c r="I105" s="57">
        <v>11.731909999999999</v>
      </c>
      <c r="J105" s="59">
        <f t="shared" si="3"/>
        <v>0.8193925413474431</v>
      </c>
      <c r="K105" s="1">
        <v>1</v>
      </c>
      <c r="L105" s="57">
        <v>14.317814</v>
      </c>
    </row>
    <row r="106" spans="1:12">
      <c r="A106" s="56">
        <v>176</v>
      </c>
      <c r="B106" s="57">
        <v>237.91498000000001</v>
      </c>
      <c r="C106" s="58" t="s">
        <v>130</v>
      </c>
      <c r="D106" s="57">
        <v>0.92323900000000003</v>
      </c>
      <c r="E106" s="57">
        <v>11.758934</v>
      </c>
      <c r="F106" s="57">
        <v>217.59756400000001</v>
      </c>
      <c r="G106" s="57">
        <v>31.283650999999999</v>
      </c>
      <c r="H106" s="59">
        <f t="shared" si="2"/>
        <v>0.13149088384430438</v>
      </c>
      <c r="I106" s="57">
        <v>23.352598</v>
      </c>
      <c r="J106" s="59">
        <f t="shared" si="3"/>
        <v>9.8155223349114043E-2</v>
      </c>
      <c r="K106" s="1">
        <v>1</v>
      </c>
      <c r="L106" s="57">
        <v>0</v>
      </c>
    </row>
    <row r="107" spans="1:12">
      <c r="A107" s="56">
        <v>177</v>
      </c>
      <c r="B107" s="57">
        <v>267.21394199999997</v>
      </c>
      <c r="C107" s="58" t="s">
        <v>131</v>
      </c>
      <c r="D107" s="57">
        <v>18.013891999999998</v>
      </c>
      <c r="E107" s="57">
        <v>20.035333000000001</v>
      </c>
      <c r="F107" s="57">
        <v>198.935318</v>
      </c>
      <c r="G107" s="57">
        <v>224.16388599999999</v>
      </c>
      <c r="H107" s="59">
        <f t="shared" si="2"/>
        <v>0.83889292722608022</v>
      </c>
      <c r="I107" s="57">
        <v>106.89263200000001</v>
      </c>
      <c r="J107" s="59">
        <f t="shared" si="3"/>
        <v>0.40002640281396701</v>
      </c>
      <c r="K107" s="1">
        <v>2</v>
      </c>
      <c r="L107" s="57">
        <v>0</v>
      </c>
    </row>
    <row r="108" spans="1:12">
      <c r="A108" s="56">
        <v>179</v>
      </c>
      <c r="B108" s="57">
        <v>300.66971799999999</v>
      </c>
      <c r="C108" s="58" t="s">
        <v>131</v>
      </c>
      <c r="D108" s="57">
        <v>31.888563999999999</v>
      </c>
      <c r="E108" s="57">
        <v>7.7000000000000001E-5</v>
      </c>
      <c r="F108" s="57">
        <v>299.265624</v>
      </c>
      <c r="G108" s="57">
        <v>273.33442600000001</v>
      </c>
      <c r="H108" s="59">
        <f t="shared" si="2"/>
        <v>0.90908531733149134</v>
      </c>
      <c r="I108" s="57">
        <v>185.39329799999999</v>
      </c>
      <c r="J108" s="59">
        <f t="shared" si="3"/>
        <v>0.61660116367289108</v>
      </c>
      <c r="K108" s="1">
        <v>2</v>
      </c>
      <c r="L108" s="57">
        <v>300.66971799999999</v>
      </c>
    </row>
    <row r="109" spans="1:12">
      <c r="A109" s="56">
        <v>181</v>
      </c>
      <c r="B109" s="57">
        <v>89.136930000000007</v>
      </c>
      <c r="C109" s="58" t="s">
        <v>130</v>
      </c>
      <c r="D109" s="57">
        <v>0</v>
      </c>
      <c r="E109" s="57">
        <v>0</v>
      </c>
      <c r="F109" s="57">
        <v>0.48069499999999998</v>
      </c>
      <c r="G109" s="57">
        <v>0</v>
      </c>
      <c r="H109" s="59">
        <f t="shared" si="2"/>
        <v>0</v>
      </c>
      <c r="I109" s="57">
        <v>49.558515999999997</v>
      </c>
      <c r="J109" s="59">
        <f t="shared" si="3"/>
        <v>0.55598185847324999</v>
      </c>
      <c r="K109" s="1">
        <v>2</v>
      </c>
      <c r="L109" s="57">
        <v>89.136930000000007</v>
      </c>
    </row>
    <row r="110" spans="1:12">
      <c r="A110" s="56">
        <v>184</v>
      </c>
      <c r="B110" s="57">
        <v>137.99688</v>
      </c>
      <c r="C110" s="58" t="s">
        <v>130</v>
      </c>
      <c r="D110" s="57">
        <v>8.1698199999999996</v>
      </c>
      <c r="E110" s="57">
        <v>8.7129060000000003</v>
      </c>
      <c r="F110" s="57">
        <v>63.708692999999997</v>
      </c>
      <c r="G110" s="57">
        <v>137.99687900000001</v>
      </c>
      <c r="H110" s="59">
        <f t="shared" si="2"/>
        <v>0.99999999275345941</v>
      </c>
      <c r="I110" s="57">
        <v>91.768309000000002</v>
      </c>
      <c r="J110" s="59">
        <f t="shared" si="3"/>
        <v>0.66500278122230005</v>
      </c>
      <c r="K110" s="1">
        <v>1</v>
      </c>
      <c r="L110" s="57">
        <v>0</v>
      </c>
    </row>
    <row r="111" spans="1:12">
      <c r="A111" s="56">
        <v>185</v>
      </c>
      <c r="B111" s="57">
        <v>8.6578909999999993</v>
      </c>
      <c r="C111" s="58" t="s">
        <v>130</v>
      </c>
      <c r="D111" s="57">
        <v>0</v>
      </c>
      <c r="E111" s="57">
        <v>0</v>
      </c>
      <c r="F111" s="57">
        <v>0</v>
      </c>
      <c r="G111" s="57">
        <v>0</v>
      </c>
      <c r="H111" s="59">
        <f t="shared" si="2"/>
        <v>0</v>
      </c>
      <c r="I111" s="57">
        <v>6.2557450000000001</v>
      </c>
      <c r="J111" s="59">
        <f t="shared" si="3"/>
        <v>0.72254836657102761</v>
      </c>
      <c r="K111" s="1">
        <v>0</v>
      </c>
      <c r="L111" s="57">
        <v>8.6578909999999993</v>
      </c>
    </row>
    <row r="112" spans="1:12">
      <c r="A112" s="56">
        <v>186</v>
      </c>
      <c r="B112" s="57">
        <v>67.037304000000006</v>
      </c>
      <c r="C112" s="58" t="s">
        <v>130</v>
      </c>
      <c r="D112" s="57">
        <v>0</v>
      </c>
      <c r="E112" s="57">
        <v>0</v>
      </c>
      <c r="F112" s="57">
        <v>0</v>
      </c>
      <c r="G112" s="57">
        <v>0</v>
      </c>
      <c r="H112" s="59">
        <f t="shared" si="2"/>
        <v>0</v>
      </c>
      <c r="I112" s="57">
        <v>40.258586000000001</v>
      </c>
      <c r="J112" s="59">
        <f t="shared" si="3"/>
        <v>0.6005400515509991</v>
      </c>
      <c r="K112" s="1">
        <v>5</v>
      </c>
      <c r="L112" s="57">
        <v>67.037304000000006</v>
      </c>
    </row>
    <row r="113" spans="1:12">
      <c r="A113" s="56">
        <v>192</v>
      </c>
      <c r="B113" s="57">
        <v>320.287194</v>
      </c>
      <c r="C113" s="58" t="s">
        <v>131</v>
      </c>
      <c r="D113" s="57">
        <v>4.7225210000000004</v>
      </c>
      <c r="E113" s="57">
        <v>0</v>
      </c>
      <c r="F113" s="57">
        <v>245.891414</v>
      </c>
      <c r="G113" s="57">
        <v>320.28644800000001</v>
      </c>
      <c r="H113" s="59">
        <f t="shared" si="2"/>
        <v>0.99999767084037716</v>
      </c>
      <c r="I113" s="57">
        <v>176.76911200000001</v>
      </c>
      <c r="J113" s="59">
        <f t="shared" si="3"/>
        <v>0.55190814778564024</v>
      </c>
      <c r="K113" s="1">
        <v>3</v>
      </c>
      <c r="L113" s="57">
        <v>0</v>
      </c>
    </row>
    <row r="114" spans="1:12">
      <c r="A114" s="56">
        <v>194</v>
      </c>
      <c r="B114" s="57">
        <v>92.837217999999993</v>
      </c>
      <c r="C114" s="58" t="s">
        <v>130</v>
      </c>
      <c r="D114" s="57">
        <v>0</v>
      </c>
      <c r="E114" s="57">
        <v>0</v>
      </c>
      <c r="F114" s="57">
        <v>8.2849780000000006</v>
      </c>
      <c r="G114" s="57">
        <v>92.807700999999994</v>
      </c>
      <c r="H114" s="59">
        <f t="shared" si="2"/>
        <v>0.99968205639251273</v>
      </c>
      <c r="I114" s="57">
        <v>17.855702999999998</v>
      </c>
      <c r="J114" s="59">
        <f t="shared" si="3"/>
        <v>0.19233345617918021</v>
      </c>
      <c r="K114" s="1">
        <v>0</v>
      </c>
      <c r="L114" s="57">
        <v>0</v>
      </c>
    </row>
    <row r="115" spans="1:12">
      <c r="A115" s="56">
        <v>196</v>
      </c>
      <c r="B115" s="57">
        <v>32.893526999999999</v>
      </c>
      <c r="C115" s="58" t="s">
        <v>130</v>
      </c>
      <c r="D115" s="57">
        <v>0</v>
      </c>
      <c r="E115" s="57">
        <v>0</v>
      </c>
      <c r="F115" s="57">
        <v>8.9394849999999995</v>
      </c>
      <c r="G115" s="57">
        <v>0</v>
      </c>
      <c r="H115" s="59">
        <f t="shared" si="2"/>
        <v>0</v>
      </c>
      <c r="I115" s="57">
        <v>14.445885000000001</v>
      </c>
      <c r="J115" s="59">
        <f t="shared" si="3"/>
        <v>0.43917105636011611</v>
      </c>
      <c r="K115" s="1">
        <v>0</v>
      </c>
      <c r="L115" s="57">
        <v>30.850771999999999</v>
      </c>
    </row>
    <row r="116" spans="1:12">
      <c r="A116" s="56">
        <v>197</v>
      </c>
      <c r="B116" s="57">
        <v>19.679292</v>
      </c>
      <c r="C116" s="58" t="s">
        <v>130</v>
      </c>
      <c r="D116" s="57">
        <v>0</v>
      </c>
      <c r="E116" s="57">
        <v>0</v>
      </c>
      <c r="F116" s="57">
        <v>1.6561399999999999</v>
      </c>
      <c r="G116" s="57">
        <v>0</v>
      </c>
      <c r="H116" s="59">
        <f t="shared" si="2"/>
        <v>0</v>
      </c>
      <c r="I116" s="57">
        <v>4.4607659999999996</v>
      </c>
      <c r="J116" s="59">
        <f t="shared" si="3"/>
        <v>0.22667309372715236</v>
      </c>
      <c r="K116" s="1">
        <v>3</v>
      </c>
      <c r="L116" s="57">
        <v>0.102128</v>
      </c>
    </row>
    <row r="117" spans="1:12">
      <c r="A117" s="56">
        <v>199</v>
      </c>
      <c r="B117" s="57">
        <v>2197.9186920000002</v>
      </c>
      <c r="C117" s="58" t="s">
        <v>130</v>
      </c>
      <c r="D117" s="57">
        <v>0</v>
      </c>
      <c r="E117" s="57">
        <v>0</v>
      </c>
      <c r="F117" s="57">
        <v>821.26189899999997</v>
      </c>
      <c r="G117" s="57">
        <v>186.571461</v>
      </c>
      <c r="H117" s="59">
        <f t="shared" si="2"/>
        <v>8.4885515410139653E-2</v>
      </c>
      <c r="I117" s="57">
        <v>442.19180299999999</v>
      </c>
      <c r="J117" s="59">
        <f t="shared" si="3"/>
        <v>0.20118660649708872</v>
      </c>
      <c r="K117" s="1">
        <v>6</v>
      </c>
      <c r="L117" s="57">
        <v>0</v>
      </c>
    </row>
    <row r="118" spans="1:12">
      <c r="A118" s="56">
        <v>206</v>
      </c>
      <c r="B118" s="57">
        <v>1388.1441359999999</v>
      </c>
      <c r="C118" s="58" t="s">
        <v>130</v>
      </c>
      <c r="D118" s="57">
        <v>20.741738999999999</v>
      </c>
      <c r="E118" s="57">
        <v>4.6893099999999999</v>
      </c>
      <c r="F118" s="57">
        <v>860.08945800000004</v>
      </c>
      <c r="G118" s="57">
        <v>1363.6377230000001</v>
      </c>
      <c r="H118" s="59">
        <f t="shared" si="2"/>
        <v>0.9823459161304271</v>
      </c>
      <c r="I118" s="57">
        <v>741.83617800000002</v>
      </c>
      <c r="J118" s="59">
        <f t="shared" si="3"/>
        <v>0.53440860985634708</v>
      </c>
      <c r="K118" s="1">
        <v>7</v>
      </c>
      <c r="L118" s="57">
        <v>0</v>
      </c>
    </row>
    <row r="119" spans="1:12">
      <c r="A119" s="56">
        <v>209</v>
      </c>
      <c r="B119" s="57">
        <v>120.966452</v>
      </c>
      <c r="C119" s="58" t="s">
        <v>130</v>
      </c>
      <c r="D119" s="57">
        <v>9.5857340000000004</v>
      </c>
      <c r="E119" s="57">
        <v>0</v>
      </c>
      <c r="F119" s="57">
        <v>92.412504999999996</v>
      </c>
      <c r="G119" s="57">
        <v>100.2814</v>
      </c>
      <c r="H119" s="59">
        <f t="shared" si="2"/>
        <v>0.82900174669915927</v>
      </c>
      <c r="I119" s="57">
        <v>70.519397999999995</v>
      </c>
      <c r="J119" s="59">
        <f t="shared" si="3"/>
        <v>0.58296657324462153</v>
      </c>
      <c r="K119" s="1">
        <v>3</v>
      </c>
      <c r="L119" s="57">
        <v>0</v>
      </c>
    </row>
    <row r="120" spans="1:12">
      <c r="A120" s="56">
        <v>210</v>
      </c>
      <c r="B120" s="57">
        <v>50.111004000000001</v>
      </c>
      <c r="C120" s="58" t="s">
        <v>130</v>
      </c>
      <c r="D120" s="57">
        <v>0</v>
      </c>
      <c r="E120" s="57">
        <v>0</v>
      </c>
      <c r="F120" s="57">
        <v>0.17938699999999999</v>
      </c>
      <c r="G120" s="57">
        <v>0</v>
      </c>
      <c r="H120" s="59">
        <f t="shared" si="2"/>
        <v>0</v>
      </c>
      <c r="I120" s="57">
        <v>32.739955999999999</v>
      </c>
      <c r="J120" s="59">
        <f t="shared" si="3"/>
        <v>0.65334863376515062</v>
      </c>
      <c r="K120" s="1">
        <v>2</v>
      </c>
      <c r="L120" s="57">
        <v>0</v>
      </c>
    </row>
    <row r="121" spans="1:12">
      <c r="A121" s="56">
        <v>212</v>
      </c>
      <c r="B121" s="57">
        <v>247.99903</v>
      </c>
      <c r="C121" s="58" t="s">
        <v>131</v>
      </c>
      <c r="D121" s="57">
        <v>27.90165</v>
      </c>
      <c r="E121" s="57">
        <v>10.74919</v>
      </c>
      <c r="F121" s="57">
        <v>0</v>
      </c>
      <c r="G121" s="57">
        <v>247.999031</v>
      </c>
      <c r="H121" s="59">
        <f t="shared" si="2"/>
        <v>1.0000000040322738</v>
      </c>
      <c r="I121" s="57">
        <v>42.670921</v>
      </c>
      <c r="J121" s="59">
        <f t="shared" si="3"/>
        <v>0.1720608383024724</v>
      </c>
      <c r="K121" s="1">
        <v>4</v>
      </c>
      <c r="L121" s="57">
        <v>0</v>
      </c>
    </row>
    <row r="122" spans="1:12">
      <c r="A122" s="56">
        <v>214</v>
      </c>
      <c r="B122" s="57">
        <v>4.5295680000000003</v>
      </c>
      <c r="C122" s="58" t="s">
        <v>130</v>
      </c>
      <c r="D122" s="57">
        <v>0</v>
      </c>
      <c r="E122" s="57">
        <v>0</v>
      </c>
      <c r="F122" s="57">
        <v>3.7117640000000001</v>
      </c>
      <c r="G122" s="57">
        <v>0</v>
      </c>
      <c r="H122" s="59">
        <f t="shared" si="2"/>
        <v>0</v>
      </c>
      <c r="I122" s="57">
        <v>4.0549739999999996</v>
      </c>
      <c r="J122" s="59">
        <f t="shared" si="3"/>
        <v>0.89522312061547582</v>
      </c>
      <c r="K122" s="1">
        <v>0</v>
      </c>
      <c r="L122" s="57">
        <v>0</v>
      </c>
    </row>
    <row r="123" spans="1:12">
      <c r="A123" s="56">
        <v>215</v>
      </c>
      <c r="B123" s="57">
        <v>1.98807</v>
      </c>
      <c r="C123" s="58" t="s">
        <v>130</v>
      </c>
      <c r="D123" s="57">
        <v>0</v>
      </c>
      <c r="E123" s="57">
        <v>0</v>
      </c>
      <c r="F123" s="57">
        <v>0</v>
      </c>
      <c r="G123" s="57">
        <v>0</v>
      </c>
      <c r="H123" s="59">
        <f t="shared" si="2"/>
        <v>0</v>
      </c>
      <c r="I123" s="57">
        <v>1.773784</v>
      </c>
      <c r="J123" s="59">
        <f t="shared" si="3"/>
        <v>0.89221405684910493</v>
      </c>
      <c r="K123" s="1">
        <v>0</v>
      </c>
      <c r="L123" s="57">
        <v>0</v>
      </c>
    </row>
    <row r="124" spans="1:12">
      <c r="A124" s="56">
        <v>218</v>
      </c>
      <c r="B124" s="57">
        <v>7.2467490000000003</v>
      </c>
      <c r="C124" s="58" t="s">
        <v>130</v>
      </c>
      <c r="D124" s="57">
        <v>0</v>
      </c>
      <c r="E124" s="57">
        <v>0</v>
      </c>
      <c r="F124" s="57">
        <v>0</v>
      </c>
      <c r="G124" s="57">
        <v>0</v>
      </c>
      <c r="H124" s="59">
        <f t="shared" si="2"/>
        <v>0</v>
      </c>
      <c r="I124" s="57">
        <v>2.5264760000000002</v>
      </c>
      <c r="J124" s="59">
        <f t="shared" si="3"/>
        <v>0.34863578136899731</v>
      </c>
      <c r="K124" s="1">
        <v>0</v>
      </c>
      <c r="L124" s="57">
        <v>0</v>
      </c>
    </row>
    <row r="125" spans="1:12">
      <c r="A125" s="56">
        <v>219</v>
      </c>
      <c r="B125" s="57">
        <v>41.609687000000001</v>
      </c>
      <c r="C125" s="58" t="s">
        <v>131</v>
      </c>
      <c r="D125" s="57">
        <v>0</v>
      </c>
      <c r="E125" s="57">
        <v>0</v>
      </c>
      <c r="F125" s="57">
        <v>38.043483999999999</v>
      </c>
      <c r="G125" s="57">
        <v>41.609687999999998</v>
      </c>
      <c r="H125" s="59">
        <f t="shared" si="2"/>
        <v>1.0000000240328653</v>
      </c>
      <c r="I125" s="57">
        <v>16.265861999999998</v>
      </c>
      <c r="J125" s="59">
        <f t="shared" si="3"/>
        <v>0.39091526932178072</v>
      </c>
      <c r="K125" s="1">
        <v>1</v>
      </c>
      <c r="L125" s="57">
        <v>0</v>
      </c>
    </row>
    <row r="126" spans="1:12">
      <c r="A126" s="56">
        <v>220</v>
      </c>
      <c r="B126" s="57">
        <v>60.579988</v>
      </c>
      <c r="C126" s="58" t="s">
        <v>131</v>
      </c>
      <c r="D126" s="57">
        <v>0</v>
      </c>
      <c r="E126" s="57">
        <v>0</v>
      </c>
      <c r="F126" s="57">
        <v>58.753999999999998</v>
      </c>
      <c r="G126" s="57">
        <v>46.300488000000001</v>
      </c>
      <c r="H126" s="59">
        <f t="shared" si="2"/>
        <v>0.76428684667286495</v>
      </c>
      <c r="I126" s="57">
        <v>52.316913</v>
      </c>
      <c r="J126" s="59">
        <f t="shared" si="3"/>
        <v>0.86360058374392545</v>
      </c>
      <c r="K126" s="1">
        <v>0</v>
      </c>
      <c r="L126" s="57">
        <v>0</v>
      </c>
    </row>
    <row r="127" spans="1:12">
      <c r="A127" s="56">
        <v>224</v>
      </c>
      <c r="B127" s="57">
        <v>7.7485379999999999</v>
      </c>
      <c r="C127" s="58" t="s">
        <v>130</v>
      </c>
      <c r="D127" s="57">
        <v>0</v>
      </c>
      <c r="E127" s="57">
        <v>0</v>
      </c>
      <c r="F127" s="57">
        <v>1.1436200000000001</v>
      </c>
      <c r="G127" s="57">
        <v>0</v>
      </c>
      <c r="H127" s="59">
        <f t="shared" si="2"/>
        <v>0</v>
      </c>
      <c r="I127" s="57">
        <v>2.4286750000000001</v>
      </c>
      <c r="J127" s="59">
        <f t="shared" si="3"/>
        <v>0.31343654764292311</v>
      </c>
      <c r="K127" s="1">
        <v>0</v>
      </c>
      <c r="L127" s="57">
        <v>0</v>
      </c>
    </row>
    <row r="128" spans="1:12">
      <c r="A128" s="56">
        <v>226</v>
      </c>
      <c r="B128" s="57">
        <v>5.6265010000000002</v>
      </c>
      <c r="C128" s="58" t="s">
        <v>130</v>
      </c>
      <c r="D128" s="57">
        <v>0</v>
      </c>
      <c r="E128" s="57">
        <v>0</v>
      </c>
      <c r="F128" s="57">
        <v>1.2281880000000001</v>
      </c>
      <c r="G128" s="57">
        <v>0</v>
      </c>
      <c r="H128" s="59">
        <f t="shared" si="2"/>
        <v>0</v>
      </c>
      <c r="I128" s="57">
        <v>2.744227</v>
      </c>
      <c r="J128" s="59">
        <f t="shared" si="3"/>
        <v>0.48773242908870001</v>
      </c>
      <c r="K128" s="1">
        <v>0</v>
      </c>
      <c r="L128" s="57">
        <v>0</v>
      </c>
    </row>
    <row r="129" spans="1:12">
      <c r="A129" s="56">
        <v>233</v>
      </c>
      <c r="B129" s="57">
        <v>80.662878000000006</v>
      </c>
      <c r="C129" s="58" t="s">
        <v>131</v>
      </c>
      <c r="D129" s="57">
        <v>0</v>
      </c>
      <c r="E129" s="57">
        <v>0</v>
      </c>
      <c r="F129" s="57">
        <v>64.628359000000003</v>
      </c>
      <c r="G129" s="57">
        <v>80.662878000000006</v>
      </c>
      <c r="H129" s="59">
        <f t="shared" si="2"/>
        <v>1</v>
      </c>
      <c r="I129" s="57">
        <v>57.667344999999997</v>
      </c>
      <c r="J129" s="59">
        <f t="shared" si="3"/>
        <v>0.71491801966203083</v>
      </c>
      <c r="K129" s="1">
        <v>34</v>
      </c>
      <c r="L129" s="57">
        <v>80.662878000000006</v>
      </c>
    </row>
    <row r="130" spans="1:12">
      <c r="A130" s="56">
        <v>242</v>
      </c>
      <c r="B130" s="57">
        <v>1060.709928</v>
      </c>
      <c r="C130" s="58" t="s">
        <v>131</v>
      </c>
      <c r="D130" s="57">
        <v>0</v>
      </c>
      <c r="E130" s="57">
        <v>0</v>
      </c>
      <c r="F130" s="57">
        <v>518.23220900000001</v>
      </c>
      <c r="G130" s="57">
        <v>16.801338000000001</v>
      </c>
      <c r="H130" s="59">
        <f t="shared" si="2"/>
        <v>1.5839710326535195E-2</v>
      </c>
      <c r="I130" s="57">
        <v>219.35830799999999</v>
      </c>
      <c r="J130" s="59">
        <f t="shared" si="3"/>
        <v>0.20680329485895035</v>
      </c>
      <c r="K130" s="1">
        <v>26</v>
      </c>
      <c r="L130" s="57">
        <v>20.917166999999999</v>
      </c>
    </row>
    <row r="131" spans="1:12">
      <c r="A131" s="56">
        <v>245</v>
      </c>
      <c r="B131" s="57">
        <v>3.847413</v>
      </c>
      <c r="C131" s="58" t="s">
        <v>130</v>
      </c>
      <c r="D131" s="57">
        <v>0</v>
      </c>
      <c r="E131" s="57">
        <v>0</v>
      </c>
      <c r="F131" s="57">
        <v>0</v>
      </c>
      <c r="G131" s="57">
        <v>0</v>
      </c>
      <c r="H131" s="59">
        <f t="shared" ref="H131:H194" si="4">G131/B131</f>
        <v>0</v>
      </c>
      <c r="I131" s="57">
        <v>1.672857</v>
      </c>
      <c r="J131" s="59">
        <f t="shared" ref="J131:J194" si="5">I131/B131</f>
        <v>0.4348004750204878</v>
      </c>
      <c r="K131" s="1">
        <v>0</v>
      </c>
      <c r="L131" s="57">
        <v>0</v>
      </c>
    </row>
    <row r="132" spans="1:12">
      <c r="A132" s="56">
        <v>250</v>
      </c>
      <c r="B132" s="57">
        <v>2287.7267609999999</v>
      </c>
      <c r="C132" s="58" t="s">
        <v>131</v>
      </c>
      <c r="D132" s="57">
        <v>553.92992500000003</v>
      </c>
      <c r="E132" s="57">
        <v>342.178832</v>
      </c>
      <c r="F132" s="57">
        <v>2069.3205739999999</v>
      </c>
      <c r="G132" s="57">
        <v>938.57219199999997</v>
      </c>
      <c r="H132" s="59">
        <f t="shared" si="4"/>
        <v>0.41026411370461735</v>
      </c>
      <c r="I132" s="57">
        <v>873.42994099999999</v>
      </c>
      <c r="J132" s="59">
        <f t="shared" si="5"/>
        <v>0.38178944963611416</v>
      </c>
      <c r="K132" s="1">
        <v>41</v>
      </c>
      <c r="L132" s="57">
        <v>0</v>
      </c>
    </row>
    <row r="133" spans="1:12">
      <c r="A133" s="56">
        <v>253</v>
      </c>
      <c r="B133" s="57">
        <v>129.14553799999999</v>
      </c>
      <c r="C133" s="58" t="s">
        <v>131</v>
      </c>
      <c r="D133" s="57">
        <v>0</v>
      </c>
      <c r="E133" s="57">
        <v>4.5805879999999997</v>
      </c>
      <c r="F133" s="57">
        <v>5.6907889999999997</v>
      </c>
      <c r="G133" s="57">
        <v>0</v>
      </c>
      <c r="H133" s="59">
        <f t="shared" si="4"/>
        <v>0</v>
      </c>
      <c r="I133" s="57">
        <v>24.840285999999999</v>
      </c>
      <c r="J133" s="59">
        <f t="shared" si="5"/>
        <v>0.19234335451837292</v>
      </c>
      <c r="K133" s="1">
        <v>0</v>
      </c>
      <c r="L133" s="57">
        <v>0</v>
      </c>
    </row>
    <row r="134" spans="1:12">
      <c r="A134" s="56">
        <v>254</v>
      </c>
      <c r="B134" s="57">
        <v>1250.6604729999999</v>
      </c>
      <c r="C134" s="58" t="s">
        <v>131</v>
      </c>
      <c r="D134" s="57">
        <v>0</v>
      </c>
      <c r="E134" s="57">
        <v>0</v>
      </c>
      <c r="F134" s="57">
        <v>51.194946999999999</v>
      </c>
      <c r="G134" s="57">
        <v>0</v>
      </c>
      <c r="H134" s="59">
        <f t="shared" si="4"/>
        <v>0</v>
      </c>
      <c r="I134" s="57">
        <v>156.210058</v>
      </c>
      <c r="J134" s="59">
        <f t="shared" si="5"/>
        <v>0.12490205085421295</v>
      </c>
      <c r="K134" s="1">
        <v>4</v>
      </c>
      <c r="L134" s="57">
        <v>0</v>
      </c>
    </row>
    <row r="135" spans="1:12">
      <c r="A135" s="56">
        <v>255</v>
      </c>
      <c r="B135" s="57">
        <v>11.971700999999999</v>
      </c>
      <c r="C135" s="58" t="s">
        <v>130</v>
      </c>
      <c r="D135" s="57">
        <v>0</v>
      </c>
      <c r="E135" s="57">
        <v>0</v>
      </c>
      <c r="F135" s="57">
        <v>0</v>
      </c>
      <c r="G135" s="57">
        <v>0</v>
      </c>
      <c r="H135" s="59">
        <f t="shared" si="4"/>
        <v>0</v>
      </c>
      <c r="I135" s="57">
        <v>2.7548650000000001</v>
      </c>
      <c r="J135" s="59">
        <f t="shared" si="5"/>
        <v>0.23011475144593072</v>
      </c>
      <c r="K135" s="1">
        <v>0</v>
      </c>
      <c r="L135" s="57">
        <v>0</v>
      </c>
    </row>
    <row r="136" spans="1:12">
      <c r="A136" s="56">
        <v>262</v>
      </c>
      <c r="B136" s="57">
        <v>8.0009779999999999</v>
      </c>
      <c r="C136" s="58" t="s">
        <v>130</v>
      </c>
      <c r="D136" s="57">
        <v>0</v>
      </c>
      <c r="E136" s="57">
        <v>0</v>
      </c>
      <c r="F136" s="57">
        <v>7.5014760000000003</v>
      </c>
      <c r="G136" s="57">
        <v>8.0009669999999993</v>
      </c>
      <c r="H136" s="59">
        <f t="shared" si="4"/>
        <v>0.99999862516807314</v>
      </c>
      <c r="I136" s="57">
        <v>7.9544430000000004</v>
      </c>
      <c r="J136" s="59">
        <f t="shared" si="5"/>
        <v>0.99418383602604588</v>
      </c>
      <c r="K136" s="1">
        <v>1</v>
      </c>
      <c r="L136" s="57">
        <v>1.094635</v>
      </c>
    </row>
    <row r="137" spans="1:12">
      <c r="A137" s="56">
        <v>263</v>
      </c>
      <c r="B137" s="57">
        <v>77.700064999999995</v>
      </c>
      <c r="C137" s="58" t="s">
        <v>131</v>
      </c>
      <c r="D137" s="57">
        <v>0</v>
      </c>
      <c r="E137" s="57">
        <v>0</v>
      </c>
      <c r="F137" s="57">
        <v>0.51475800000000005</v>
      </c>
      <c r="G137" s="57">
        <v>73.439938999999995</v>
      </c>
      <c r="H137" s="59">
        <f t="shared" si="4"/>
        <v>0.94517216941839111</v>
      </c>
      <c r="I137" s="57">
        <v>50.309742999999997</v>
      </c>
      <c r="J137" s="59">
        <f t="shared" si="5"/>
        <v>0.64748649824166815</v>
      </c>
      <c r="K137" s="1">
        <v>0</v>
      </c>
      <c r="L137" s="57">
        <v>0</v>
      </c>
    </row>
    <row r="138" spans="1:12">
      <c r="A138" s="56">
        <v>266</v>
      </c>
      <c r="B138" s="57">
        <v>207.403739</v>
      </c>
      <c r="C138" s="58" t="s">
        <v>130</v>
      </c>
      <c r="D138" s="57">
        <v>47.046992000000003</v>
      </c>
      <c r="E138" s="57">
        <v>97.266276000000005</v>
      </c>
      <c r="F138" s="57">
        <v>135.489025</v>
      </c>
      <c r="G138" s="57">
        <v>143.46687900000001</v>
      </c>
      <c r="H138" s="59">
        <f t="shared" si="4"/>
        <v>0.69172754402465231</v>
      </c>
      <c r="I138" s="57">
        <v>143.49417199999999</v>
      </c>
      <c r="J138" s="59">
        <f t="shared" si="5"/>
        <v>0.69185913760214324</v>
      </c>
      <c r="K138" s="1">
        <v>0</v>
      </c>
      <c r="L138" s="57">
        <v>0</v>
      </c>
    </row>
    <row r="139" spans="1:12">
      <c r="A139" s="56">
        <v>267</v>
      </c>
      <c r="B139" s="57">
        <v>202.446011</v>
      </c>
      <c r="C139" s="58" t="s">
        <v>131</v>
      </c>
      <c r="D139" s="57">
        <v>0</v>
      </c>
      <c r="E139" s="57">
        <v>0</v>
      </c>
      <c r="F139" s="57">
        <v>202.446012</v>
      </c>
      <c r="G139" s="57">
        <v>202.41486599999999</v>
      </c>
      <c r="H139" s="59">
        <f t="shared" si="4"/>
        <v>0.99984615651429154</v>
      </c>
      <c r="I139" s="57">
        <v>124.878576</v>
      </c>
      <c r="J139" s="59">
        <f t="shared" si="5"/>
        <v>0.61684878542753796</v>
      </c>
      <c r="K139" s="1">
        <v>0</v>
      </c>
      <c r="L139" s="57">
        <v>0</v>
      </c>
    </row>
    <row r="140" spans="1:12">
      <c r="A140" s="56">
        <v>268</v>
      </c>
      <c r="B140" s="57">
        <v>1150.4115710000001</v>
      </c>
      <c r="C140" s="58" t="s">
        <v>130</v>
      </c>
      <c r="D140" s="57">
        <v>37.968991000000003</v>
      </c>
      <c r="E140" s="57">
        <v>23.213045000000001</v>
      </c>
      <c r="F140" s="57">
        <v>645.78788999999995</v>
      </c>
      <c r="G140" s="57">
        <v>679.83602699999994</v>
      </c>
      <c r="H140" s="59">
        <f t="shared" si="4"/>
        <v>0.59095026870170442</v>
      </c>
      <c r="I140" s="57">
        <v>273.37329099999999</v>
      </c>
      <c r="J140" s="59">
        <f t="shared" si="5"/>
        <v>0.23763086002548559</v>
      </c>
      <c r="K140" s="1">
        <v>36</v>
      </c>
      <c r="L140" s="57">
        <v>0</v>
      </c>
    </row>
    <row r="141" spans="1:12">
      <c r="A141" s="56">
        <v>272</v>
      </c>
      <c r="B141" s="57">
        <v>19628.148084</v>
      </c>
      <c r="C141" s="58" t="s">
        <v>131</v>
      </c>
      <c r="D141" s="57">
        <v>73.233559999999997</v>
      </c>
      <c r="E141" s="57">
        <v>168.534693</v>
      </c>
      <c r="F141" s="57">
        <v>3993.0615389999998</v>
      </c>
      <c r="G141" s="57">
        <v>7833.2170429999996</v>
      </c>
      <c r="H141" s="59">
        <f t="shared" si="4"/>
        <v>0.39908080015889491</v>
      </c>
      <c r="I141" s="57">
        <v>920.29023299999994</v>
      </c>
      <c r="J141" s="59">
        <f t="shared" si="5"/>
        <v>4.6886248721048719E-2</v>
      </c>
      <c r="K141" s="1">
        <v>625</v>
      </c>
      <c r="L141" s="57">
        <v>2480.0272460000001</v>
      </c>
    </row>
    <row r="142" spans="1:12">
      <c r="A142" s="56">
        <v>276</v>
      </c>
      <c r="B142" s="57">
        <v>366.954793</v>
      </c>
      <c r="C142" s="58" t="s">
        <v>131</v>
      </c>
      <c r="D142" s="57">
        <v>24.979896</v>
      </c>
      <c r="E142" s="57">
        <v>1.6820000000000002E-2</v>
      </c>
      <c r="F142" s="57">
        <v>358.76772499999998</v>
      </c>
      <c r="G142" s="57">
        <v>308.18689000000001</v>
      </c>
      <c r="H142" s="59">
        <f t="shared" si="4"/>
        <v>0.83984974683243885</v>
      </c>
      <c r="I142" s="57">
        <v>250.44634099999999</v>
      </c>
      <c r="J142" s="59">
        <f t="shared" si="5"/>
        <v>0.68249916822860524</v>
      </c>
      <c r="K142" s="1">
        <v>2</v>
      </c>
      <c r="L142" s="57">
        <v>0</v>
      </c>
    </row>
    <row r="143" spans="1:12">
      <c r="A143" s="56">
        <v>277</v>
      </c>
      <c r="B143" s="57">
        <v>324.00080400000002</v>
      </c>
      <c r="C143" s="58" t="s">
        <v>131</v>
      </c>
      <c r="D143" s="57">
        <v>0</v>
      </c>
      <c r="E143" s="57">
        <v>0</v>
      </c>
      <c r="F143" s="57">
        <v>111.33683000000001</v>
      </c>
      <c r="G143" s="57">
        <v>70.730215000000001</v>
      </c>
      <c r="H143" s="59">
        <f t="shared" si="4"/>
        <v>0.21830259100221244</v>
      </c>
      <c r="I143" s="57">
        <v>114.433933</v>
      </c>
      <c r="J143" s="59">
        <f t="shared" si="5"/>
        <v>0.35319027479944154</v>
      </c>
      <c r="K143" s="1">
        <v>0</v>
      </c>
      <c r="L143" s="57">
        <v>0</v>
      </c>
    </row>
    <row r="144" spans="1:12">
      <c r="A144" s="56">
        <v>278</v>
      </c>
      <c r="B144" s="57">
        <v>64.286282999999997</v>
      </c>
      <c r="C144" s="58" t="s">
        <v>130</v>
      </c>
      <c r="D144" s="57">
        <v>34.614483</v>
      </c>
      <c r="E144" s="57">
        <v>27.962755000000001</v>
      </c>
      <c r="F144" s="57">
        <v>31.07084</v>
      </c>
      <c r="G144" s="57">
        <v>64.286282999999997</v>
      </c>
      <c r="H144" s="59">
        <f t="shared" si="4"/>
        <v>1</v>
      </c>
      <c r="I144" s="57">
        <v>34.935896</v>
      </c>
      <c r="J144" s="59">
        <f t="shared" si="5"/>
        <v>0.54344246345678437</v>
      </c>
      <c r="K144" s="1">
        <v>0</v>
      </c>
      <c r="L144" s="57">
        <v>64.286282999999997</v>
      </c>
    </row>
    <row r="145" spans="1:12">
      <c r="A145" s="56">
        <v>281</v>
      </c>
      <c r="B145" s="57">
        <v>242.48537999999999</v>
      </c>
      <c r="C145" s="58" t="s">
        <v>130</v>
      </c>
      <c r="D145" s="57">
        <v>0</v>
      </c>
      <c r="E145" s="57">
        <v>0</v>
      </c>
      <c r="F145" s="57">
        <v>209.956661</v>
      </c>
      <c r="G145" s="57">
        <v>242.48450299999999</v>
      </c>
      <c r="H145" s="59">
        <f t="shared" si="4"/>
        <v>0.99999638328710783</v>
      </c>
      <c r="I145" s="57">
        <v>189.92198200000001</v>
      </c>
      <c r="J145" s="59">
        <f t="shared" si="5"/>
        <v>0.78323065085408461</v>
      </c>
      <c r="K145" s="1">
        <v>5</v>
      </c>
      <c r="L145" s="57">
        <v>0</v>
      </c>
    </row>
    <row r="146" spans="1:12">
      <c r="A146" s="56">
        <v>282</v>
      </c>
      <c r="B146" s="57">
        <v>286.16374000000002</v>
      </c>
      <c r="C146" s="58" t="s">
        <v>130</v>
      </c>
      <c r="D146" s="57">
        <v>0</v>
      </c>
      <c r="E146" s="57">
        <v>0</v>
      </c>
      <c r="F146" s="57">
        <v>225.534325</v>
      </c>
      <c r="G146" s="57">
        <v>90.419542000000007</v>
      </c>
      <c r="H146" s="59">
        <f t="shared" si="4"/>
        <v>0.31597134563589363</v>
      </c>
      <c r="I146" s="57">
        <v>134.59980999999999</v>
      </c>
      <c r="J146" s="59">
        <f t="shared" si="5"/>
        <v>0.47035941730423281</v>
      </c>
      <c r="K146" s="1">
        <v>19</v>
      </c>
      <c r="L146" s="57">
        <v>10.815778999999999</v>
      </c>
    </row>
    <row r="147" spans="1:12">
      <c r="A147" s="56">
        <v>284</v>
      </c>
      <c r="B147" s="57">
        <v>211.63229000000001</v>
      </c>
      <c r="C147" s="58" t="s">
        <v>131</v>
      </c>
      <c r="D147" s="57">
        <v>5.6023440000000004</v>
      </c>
      <c r="E147" s="57">
        <v>42.988984000000002</v>
      </c>
      <c r="F147" s="57">
        <v>150.30266399999999</v>
      </c>
      <c r="G147" s="57">
        <v>196.376396</v>
      </c>
      <c r="H147" s="59">
        <f t="shared" si="4"/>
        <v>0.92791320265919719</v>
      </c>
      <c r="I147" s="57">
        <v>125.45842399999999</v>
      </c>
      <c r="J147" s="59">
        <f t="shared" si="5"/>
        <v>0.59281324225145415</v>
      </c>
      <c r="K147" s="1">
        <v>10</v>
      </c>
      <c r="L147" s="57">
        <v>211.63229000000001</v>
      </c>
    </row>
    <row r="148" spans="1:12">
      <c r="A148" s="56">
        <v>285</v>
      </c>
      <c r="B148" s="57">
        <v>152.15258800000001</v>
      </c>
      <c r="C148" s="58" t="s">
        <v>130</v>
      </c>
      <c r="D148" s="57">
        <v>0</v>
      </c>
      <c r="E148" s="57">
        <v>0</v>
      </c>
      <c r="F148" s="57">
        <v>0</v>
      </c>
      <c r="G148" s="57">
        <v>0</v>
      </c>
      <c r="H148" s="59">
        <f t="shared" si="4"/>
        <v>0</v>
      </c>
      <c r="I148" s="57">
        <v>49.458480999999999</v>
      </c>
      <c r="J148" s="59">
        <f t="shared" si="5"/>
        <v>0.32505842753065756</v>
      </c>
      <c r="K148" s="1">
        <v>12</v>
      </c>
      <c r="L148" s="57">
        <v>152.15258800000001</v>
      </c>
    </row>
    <row r="149" spans="1:12">
      <c r="A149" s="56">
        <v>286</v>
      </c>
      <c r="B149" s="57">
        <v>95.070034000000007</v>
      </c>
      <c r="C149" s="58" t="s">
        <v>130</v>
      </c>
      <c r="D149" s="57">
        <v>9.8865879999999997</v>
      </c>
      <c r="E149" s="57">
        <v>0</v>
      </c>
      <c r="F149" s="57">
        <v>39.638553999999999</v>
      </c>
      <c r="G149" s="57">
        <v>89.060435999999996</v>
      </c>
      <c r="H149" s="59">
        <f t="shared" si="4"/>
        <v>0.93678767381107686</v>
      </c>
      <c r="I149" s="57">
        <v>60.300201000000001</v>
      </c>
      <c r="J149" s="59">
        <f t="shared" si="5"/>
        <v>0.63427137303853276</v>
      </c>
      <c r="K149" s="1">
        <v>1</v>
      </c>
      <c r="L149" s="57">
        <v>0</v>
      </c>
    </row>
    <row r="150" spans="1:12">
      <c r="A150" s="56">
        <v>287</v>
      </c>
      <c r="B150" s="57">
        <v>836.28290600000003</v>
      </c>
      <c r="C150" s="58" t="s">
        <v>131</v>
      </c>
      <c r="D150" s="57">
        <v>0</v>
      </c>
      <c r="E150" s="57">
        <v>0</v>
      </c>
      <c r="F150" s="57">
        <v>62.973007000000003</v>
      </c>
      <c r="G150" s="57">
        <v>13.680894</v>
      </c>
      <c r="H150" s="59">
        <f t="shared" si="4"/>
        <v>1.6359169728144603E-2</v>
      </c>
      <c r="I150" s="57">
        <v>141.15668500000001</v>
      </c>
      <c r="J150" s="59">
        <f t="shared" si="5"/>
        <v>0.16879058986768289</v>
      </c>
      <c r="K150" s="1">
        <v>6</v>
      </c>
      <c r="L150" s="57">
        <v>0</v>
      </c>
    </row>
    <row r="151" spans="1:12">
      <c r="A151" s="56">
        <v>288</v>
      </c>
      <c r="B151" s="57">
        <v>22.178612000000001</v>
      </c>
      <c r="C151" s="58" t="s">
        <v>130</v>
      </c>
      <c r="D151" s="57">
        <v>0</v>
      </c>
      <c r="E151" s="57">
        <v>0</v>
      </c>
      <c r="F151" s="57">
        <v>22.053205999999999</v>
      </c>
      <c r="G151" s="57">
        <v>0.31244699999999997</v>
      </c>
      <c r="H151" s="59">
        <f t="shared" si="4"/>
        <v>1.4087761668764482E-2</v>
      </c>
      <c r="I151" s="57">
        <v>6.2205370000000002</v>
      </c>
      <c r="J151" s="59">
        <f t="shared" si="5"/>
        <v>0.28047458515438206</v>
      </c>
      <c r="K151" s="1">
        <v>0</v>
      </c>
      <c r="L151" s="57">
        <v>22.178612000000001</v>
      </c>
    </row>
    <row r="152" spans="1:12">
      <c r="A152" s="56">
        <v>289</v>
      </c>
      <c r="B152" s="57">
        <v>104.431765</v>
      </c>
      <c r="C152" s="58" t="s">
        <v>130</v>
      </c>
      <c r="D152" s="57">
        <v>5.2898639999999997</v>
      </c>
      <c r="E152" s="57">
        <v>29.414605999999999</v>
      </c>
      <c r="F152" s="57">
        <v>87.295623000000006</v>
      </c>
      <c r="G152" s="57">
        <v>104.431764</v>
      </c>
      <c r="H152" s="59">
        <f t="shared" si="4"/>
        <v>0.99999999042436949</v>
      </c>
      <c r="I152" s="57">
        <v>58.423763000000001</v>
      </c>
      <c r="J152" s="59">
        <f t="shared" si="5"/>
        <v>0.55944437020670867</v>
      </c>
      <c r="K152" s="1">
        <v>1</v>
      </c>
      <c r="L152" s="57">
        <v>104.431765</v>
      </c>
    </row>
    <row r="153" spans="1:12">
      <c r="A153" s="56">
        <v>290</v>
      </c>
      <c r="B153" s="57">
        <v>128.36996600000001</v>
      </c>
      <c r="C153" s="58" t="s">
        <v>131</v>
      </c>
      <c r="D153" s="57">
        <v>0</v>
      </c>
      <c r="E153" s="57">
        <v>0</v>
      </c>
      <c r="F153" s="57">
        <v>41.775675999999997</v>
      </c>
      <c r="G153" s="57">
        <v>128.36996600000001</v>
      </c>
      <c r="H153" s="59">
        <f t="shared" si="4"/>
        <v>1</v>
      </c>
      <c r="I153" s="57">
        <v>79.370752999999993</v>
      </c>
      <c r="J153" s="59">
        <f t="shared" si="5"/>
        <v>0.6182969075492315</v>
      </c>
      <c r="K153" s="1">
        <v>0</v>
      </c>
      <c r="L153" s="57">
        <v>0</v>
      </c>
    </row>
    <row r="154" spans="1:12">
      <c r="A154" s="56">
        <v>291</v>
      </c>
      <c r="B154" s="57">
        <v>363.509905</v>
      </c>
      <c r="C154" s="58" t="s">
        <v>131</v>
      </c>
      <c r="D154" s="57">
        <v>282.47418599999997</v>
      </c>
      <c r="E154" s="57">
        <v>0</v>
      </c>
      <c r="F154" s="57">
        <v>348.361178</v>
      </c>
      <c r="G154" s="57">
        <v>354.54679499999997</v>
      </c>
      <c r="H154" s="59">
        <f t="shared" si="4"/>
        <v>0.97534287270659092</v>
      </c>
      <c r="I154" s="57">
        <v>230.272143</v>
      </c>
      <c r="J154" s="59">
        <f t="shared" si="5"/>
        <v>0.6334686891131619</v>
      </c>
      <c r="K154" s="1">
        <v>0</v>
      </c>
      <c r="L154" s="57">
        <v>0</v>
      </c>
    </row>
    <row r="155" spans="1:12">
      <c r="A155" s="56">
        <v>292</v>
      </c>
      <c r="B155" s="57">
        <v>66.817914000000002</v>
      </c>
      <c r="C155" s="58" t="s">
        <v>130</v>
      </c>
      <c r="D155" s="57">
        <v>0</v>
      </c>
      <c r="E155" s="57">
        <v>0</v>
      </c>
      <c r="F155" s="57">
        <v>20.470884000000002</v>
      </c>
      <c r="G155" s="57">
        <v>66.817914000000002</v>
      </c>
      <c r="H155" s="59">
        <f t="shared" si="4"/>
        <v>1</v>
      </c>
      <c r="I155" s="57">
        <v>42.792700000000004</v>
      </c>
      <c r="J155" s="59">
        <f t="shared" si="5"/>
        <v>0.64043753296458794</v>
      </c>
      <c r="K155" s="1">
        <v>1</v>
      </c>
      <c r="L155" s="57">
        <v>0</v>
      </c>
    </row>
    <row r="156" spans="1:12">
      <c r="A156" s="56">
        <v>293</v>
      </c>
      <c r="B156" s="57">
        <v>498.71733499999999</v>
      </c>
      <c r="C156" s="58" t="s">
        <v>130</v>
      </c>
      <c r="D156" s="57">
        <v>0</v>
      </c>
      <c r="E156" s="57">
        <v>0</v>
      </c>
      <c r="F156" s="57">
        <v>135.01961600000001</v>
      </c>
      <c r="G156" s="57">
        <v>25.299472999999999</v>
      </c>
      <c r="H156" s="59">
        <f t="shared" si="4"/>
        <v>5.0729082838077005E-2</v>
      </c>
      <c r="I156" s="57">
        <v>135.75366399999999</v>
      </c>
      <c r="J156" s="59">
        <f t="shared" si="5"/>
        <v>0.27220562525663961</v>
      </c>
      <c r="K156" s="1">
        <v>22</v>
      </c>
      <c r="L156" s="57">
        <v>498.71733499999999</v>
      </c>
    </row>
    <row r="157" spans="1:12">
      <c r="A157" s="56">
        <v>294</v>
      </c>
      <c r="B157" s="57">
        <v>254.258374</v>
      </c>
      <c r="C157" s="58" t="s">
        <v>131</v>
      </c>
      <c r="D157" s="57">
        <v>20.45233</v>
      </c>
      <c r="E157" s="57">
        <v>7.4785300000000001</v>
      </c>
      <c r="F157" s="57">
        <v>19.631322000000001</v>
      </c>
      <c r="G157" s="57">
        <v>29.131592999999999</v>
      </c>
      <c r="H157" s="59">
        <f t="shared" si="4"/>
        <v>0.1145747632288406</v>
      </c>
      <c r="I157" s="57">
        <v>119.461952</v>
      </c>
      <c r="J157" s="59">
        <f t="shared" si="5"/>
        <v>0.46984471001139966</v>
      </c>
      <c r="K157" s="1">
        <v>0</v>
      </c>
      <c r="L157" s="57">
        <v>254.258374</v>
      </c>
    </row>
    <row r="158" spans="1:12">
      <c r="A158" s="56">
        <v>295</v>
      </c>
      <c r="B158" s="57">
        <v>305.12721199999999</v>
      </c>
      <c r="C158" s="58" t="s">
        <v>131</v>
      </c>
      <c r="D158" s="57">
        <v>46.690327000000003</v>
      </c>
      <c r="E158" s="57">
        <v>0</v>
      </c>
      <c r="F158" s="57">
        <v>291.61575299999998</v>
      </c>
      <c r="G158" s="57">
        <v>305.12692500000003</v>
      </c>
      <c r="H158" s="59">
        <f t="shared" si="4"/>
        <v>0.99999905940870337</v>
      </c>
      <c r="I158" s="57">
        <v>164.04010600000001</v>
      </c>
      <c r="J158" s="59">
        <f t="shared" si="5"/>
        <v>0.5376121812432777</v>
      </c>
      <c r="K158" s="1">
        <v>0</v>
      </c>
      <c r="L158" s="57">
        <v>0</v>
      </c>
    </row>
    <row r="159" spans="1:12">
      <c r="A159" s="56">
        <v>297</v>
      </c>
      <c r="B159" s="57">
        <v>760.88669200000004</v>
      </c>
      <c r="C159" s="58" t="s">
        <v>130</v>
      </c>
      <c r="D159" s="57">
        <v>6.1740440000000003</v>
      </c>
      <c r="E159" s="57">
        <v>58.960312000000002</v>
      </c>
      <c r="F159" s="57">
        <v>0</v>
      </c>
      <c r="G159" s="57">
        <v>1.8159000000000002E-2</v>
      </c>
      <c r="H159" s="59">
        <f t="shared" si="4"/>
        <v>2.3865577083847854E-5</v>
      </c>
      <c r="I159" s="57">
        <v>63.120804999999997</v>
      </c>
      <c r="J159" s="59">
        <f t="shared" si="5"/>
        <v>8.2956904968446987E-2</v>
      </c>
      <c r="K159" s="1">
        <v>6</v>
      </c>
      <c r="L159" s="57">
        <v>760.88669200000004</v>
      </c>
    </row>
    <row r="160" spans="1:12">
      <c r="A160" s="56">
        <v>298</v>
      </c>
      <c r="B160" s="57">
        <v>263.647672</v>
      </c>
      <c r="C160" s="58" t="s">
        <v>130</v>
      </c>
      <c r="D160" s="57">
        <v>44.591448999999997</v>
      </c>
      <c r="E160" s="57">
        <v>81.594498999999999</v>
      </c>
      <c r="F160" s="57">
        <v>257.049373</v>
      </c>
      <c r="G160" s="57">
        <v>263.64699300000001</v>
      </c>
      <c r="H160" s="59">
        <f t="shared" si="4"/>
        <v>0.9999974245932276</v>
      </c>
      <c r="I160" s="57">
        <v>180.92093600000001</v>
      </c>
      <c r="J160" s="59">
        <f t="shared" si="5"/>
        <v>0.6862223915256116</v>
      </c>
      <c r="K160" s="1">
        <v>3</v>
      </c>
      <c r="L160" s="57">
        <v>0</v>
      </c>
    </row>
    <row r="161" spans="1:12">
      <c r="A161" s="56">
        <v>299</v>
      </c>
      <c r="B161" s="57">
        <v>47.635468000000003</v>
      </c>
      <c r="C161" s="58" t="s">
        <v>130</v>
      </c>
      <c r="D161" s="57">
        <v>0</v>
      </c>
      <c r="E161" s="57">
        <v>0</v>
      </c>
      <c r="F161" s="57">
        <v>39.954934999999999</v>
      </c>
      <c r="G161" s="57">
        <v>0</v>
      </c>
      <c r="H161" s="59">
        <f t="shared" si="4"/>
        <v>0</v>
      </c>
      <c r="I161" s="57">
        <v>14.886469999999999</v>
      </c>
      <c r="J161" s="59">
        <f t="shared" si="5"/>
        <v>0.31250810845397797</v>
      </c>
      <c r="K161" s="1">
        <v>3</v>
      </c>
      <c r="L161" s="57">
        <v>0</v>
      </c>
    </row>
    <row r="162" spans="1:12">
      <c r="A162" s="56">
        <v>300</v>
      </c>
      <c r="B162" s="57">
        <v>524.64447800000005</v>
      </c>
      <c r="C162" s="58" t="s">
        <v>131</v>
      </c>
      <c r="D162" s="57">
        <v>243.462503</v>
      </c>
      <c r="E162" s="57">
        <v>2.802181</v>
      </c>
      <c r="F162" s="57">
        <v>415.54427500000003</v>
      </c>
      <c r="G162" s="57">
        <v>524.64447900000005</v>
      </c>
      <c r="H162" s="59">
        <f t="shared" si="4"/>
        <v>1.0000000019060526</v>
      </c>
      <c r="I162" s="57">
        <v>282.07568099999997</v>
      </c>
      <c r="J162" s="59">
        <f t="shared" si="5"/>
        <v>0.53765110056109267</v>
      </c>
      <c r="K162" s="1">
        <v>3</v>
      </c>
      <c r="L162" s="57">
        <v>0</v>
      </c>
    </row>
    <row r="163" spans="1:12">
      <c r="A163" s="56">
        <v>302</v>
      </c>
      <c r="B163" s="57">
        <v>1055.946406</v>
      </c>
      <c r="C163" s="58" t="s">
        <v>130</v>
      </c>
      <c r="D163" s="57">
        <v>2.0002870000000001</v>
      </c>
      <c r="E163" s="57">
        <v>0</v>
      </c>
      <c r="F163" s="57">
        <v>153.34170700000001</v>
      </c>
      <c r="G163" s="57">
        <v>0</v>
      </c>
      <c r="H163" s="59">
        <f t="shared" si="4"/>
        <v>0</v>
      </c>
      <c r="I163" s="57">
        <v>192.03442200000001</v>
      </c>
      <c r="J163" s="59">
        <f t="shared" si="5"/>
        <v>0.1818600081489363</v>
      </c>
      <c r="K163" s="1">
        <v>2</v>
      </c>
      <c r="L163" s="57">
        <v>488.22611499999999</v>
      </c>
    </row>
    <row r="164" spans="1:12">
      <c r="A164" s="56">
        <v>305</v>
      </c>
      <c r="B164" s="57">
        <v>131.88516000000001</v>
      </c>
      <c r="C164" s="58" t="s">
        <v>131</v>
      </c>
      <c r="D164" s="57">
        <v>10.480639</v>
      </c>
      <c r="E164" s="57">
        <v>33.686413000000002</v>
      </c>
      <c r="F164" s="57">
        <v>0</v>
      </c>
      <c r="G164" s="57">
        <v>115.17216500000001</v>
      </c>
      <c r="H164" s="59">
        <f t="shared" si="4"/>
        <v>0.87327615176718898</v>
      </c>
      <c r="I164" s="57">
        <v>55.566375000000001</v>
      </c>
      <c r="J164" s="59">
        <f t="shared" si="5"/>
        <v>0.42132393818986152</v>
      </c>
      <c r="K164" s="1">
        <v>1</v>
      </c>
      <c r="L164" s="57">
        <v>0</v>
      </c>
    </row>
    <row r="165" spans="1:12">
      <c r="A165" s="56">
        <v>306</v>
      </c>
      <c r="B165" s="57">
        <v>144.257777</v>
      </c>
      <c r="C165" s="58" t="s">
        <v>131</v>
      </c>
      <c r="D165" s="57">
        <v>0</v>
      </c>
      <c r="E165" s="57">
        <v>0</v>
      </c>
      <c r="F165" s="57">
        <v>25.251504000000001</v>
      </c>
      <c r="G165" s="57">
        <v>142.54117099999999</v>
      </c>
      <c r="H165" s="59">
        <f t="shared" si="4"/>
        <v>0.98810042664112308</v>
      </c>
      <c r="I165" s="57">
        <v>70.807838000000004</v>
      </c>
      <c r="J165" s="59">
        <f t="shared" si="5"/>
        <v>0.49084243132347727</v>
      </c>
      <c r="K165" s="1">
        <v>0</v>
      </c>
      <c r="L165" s="57">
        <v>144.257777</v>
      </c>
    </row>
    <row r="166" spans="1:12">
      <c r="A166" s="56">
        <v>308</v>
      </c>
      <c r="B166" s="57">
        <v>86.418605999999997</v>
      </c>
      <c r="C166" s="58" t="s">
        <v>131</v>
      </c>
      <c r="D166" s="57">
        <v>0</v>
      </c>
      <c r="E166" s="57">
        <v>0</v>
      </c>
      <c r="F166" s="57">
        <v>86.418605999999997</v>
      </c>
      <c r="G166" s="57">
        <v>12.855815</v>
      </c>
      <c r="H166" s="59">
        <f t="shared" si="4"/>
        <v>0.14876211958336844</v>
      </c>
      <c r="I166" s="57">
        <v>74.139223000000001</v>
      </c>
      <c r="J166" s="59">
        <f t="shared" si="5"/>
        <v>0.85790811066774209</v>
      </c>
      <c r="K166" s="1">
        <v>0</v>
      </c>
      <c r="L166" s="57">
        <v>86.418605999999997</v>
      </c>
    </row>
    <row r="167" spans="1:12">
      <c r="A167" s="56">
        <v>311</v>
      </c>
      <c r="B167" s="57">
        <v>129.31724199999999</v>
      </c>
      <c r="C167" s="58" t="s">
        <v>130</v>
      </c>
      <c r="D167" s="57">
        <v>0</v>
      </c>
      <c r="E167" s="57">
        <v>0</v>
      </c>
      <c r="F167" s="57">
        <v>90.007007999999999</v>
      </c>
      <c r="G167" s="57">
        <v>122.93328</v>
      </c>
      <c r="H167" s="59">
        <f t="shared" si="4"/>
        <v>0.95063332699285374</v>
      </c>
      <c r="I167" s="57">
        <v>50.175500999999997</v>
      </c>
      <c r="J167" s="59">
        <f t="shared" si="5"/>
        <v>0.38800317903470288</v>
      </c>
      <c r="K167" s="1">
        <v>15</v>
      </c>
      <c r="L167" s="57">
        <v>0</v>
      </c>
    </row>
    <row r="168" spans="1:12">
      <c r="A168" s="56">
        <v>312</v>
      </c>
      <c r="B168" s="57">
        <v>743.37357399999996</v>
      </c>
      <c r="C168" s="58" t="s">
        <v>131</v>
      </c>
      <c r="D168" s="57">
        <v>0</v>
      </c>
      <c r="E168" s="57">
        <v>9.0000000000000002E-6</v>
      </c>
      <c r="F168" s="57">
        <v>1.6572E-2</v>
      </c>
      <c r="G168" s="57">
        <v>0</v>
      </c>
      <c r="H168" s="59">
        <f t="shared" si="4"/>
        <v>0</v>
      </c>
      <c r="I168" s="57">
        <v>155.76230799999999</v>
      </c>
      <c r="J168" s="59">
        <f t="shared" si="5"/>
        <v>0.20953436259761368</v>
      </c>
      <c r="K168" s="1">
        <v>6</v>
      </c>
      <c r="L168" s="57">
        <v>435.33460700000001</v>
      </c>
    </row>
    <row r="169" spans="1:12">
      <c r="A169" s="56">
        <v>313</v>
      </c>
      <c r="B169" s="57">
        <v>460.23969199999999</v>
      </c>
      <c r="C169" s="58" t="s">
        <v>131</v>
      </c>
      <c r="D169" s="57">
        <v>56.380108999999997</v>
      </c>
      <c r="E169" s="57">
        <v>13.225526</v>
      </c>
      <c r="F169" s="57">
        <v>336.06645900000001</v>
      </c>
      <c r="G169" s="57">
        <v>460.23710899999998</v>
      </c>
      <c r="H169" s="59">
        <f t="shared" si="4"/>
        <v>0.99999438770700377</v>
      </c>
      <c r="I169" s="57">
        <v>353.397155</v>
      </c>
      <c r="J169" s="59">
        <f t="shared" si="5"/>
        <v>0.76785457913091082</v>
      </c>
      <c r="K169" s="1">
        <v>4</v>
      </c>
      <c r="L169" s="57">
        <v>0</v>
      </c>
    </row>
    <row r="170" spans="1:12">
      <c r="A170" s="56">
        <v>315</v>
      </c>
      <c r="B170" s="57">
        <v>741.63834099999997</v>
      </c>
      <c r="C170" s="58" t="s">
        <v>131</v>
      </c>
      <c r="D170" s="57">
        <v>114.883945</v>
      </c>
      <c r="E170" s="57">
        <v>47.246805999999999</v>
      </c>
      <c r="F170" s="57">
        <v>536.03332899999998</v>
      </c>
      <c r="G170" s="57">
        <v>741.63834099999997</v>
      </c>
      <c r="H170" s="59">
        <f t="shared" si="4"/>
        <v>1</v>
      </c>
      <c r="I170" s="57">
        <v>619.03529500000002</v>
      </c>
      <c r="J170" s="59">
        <f t="shared" si="5"/>
        <v>0.83468620859772946</v>
      </c>
      <c r="K170" s="1">
        <v>18</v>
      </c>
      <c r="L170" s="57">
        <v>0</v>
      </c>
    </row>
    <row r="171" spans="1:12">
      <c r="A171" s="56">
        <v>316</v>
      </c>
      <c r="B171" s="57">
        <v>143.328363</v>
      </c>
      <c r="C171" s="58" t="s">
        <v>130</v>
      </c>
      <c r="D171" s="57">
        <v>0</v>
      </c>
      <c r="E171" s="57">
        <v>0</v>
      </c>
      <c r="F171" s="57">
        <v>84.475043999999997</v>
      </c>
      <c r="G171" s="57">
        <v>0</v>
      </c>
      <c r="H171" s="59">
        <f t="shared" si="4"/>
        <v>0</v>
      </c>
      <c r="I171" s="57">
        <v>37.652292000000003</v>
      </c>
      <c r="J171" s="59">
        <f t="shared" si="5"/>
        <v>0.26269951886633913</v>
      </c>
      <c r="K171" s="1">
        <v>6</v>
      </c>
      <c r="L171" s="57">
        <v>0</v>
      </c>
    </row>
    <row r="172" spans="1:12">
      <c r="A172" s="56">
        <v>317</v>
      </c>
      <c r="B172" s="57">
        <v>1003.546107</v>
      </c>
      <c r="C172" s="58" t="s">
        <v>131</v>
      </c>
      <c r="D172" s="57">
        <v>85.427826999999994</v>
      </c>
      <c r="E172" s="57">
        <v>44.218518000000003</v>
      </c>
      <c r="F172" s="57">
        <v>558.72122100000001</v>
      </c>
      <c r="G172" s="57">
        <v>1003.5460849999999</v>
      </c>
      <c r="H172" s="59">
        <f t="shared" si="4"/>
        <v>0.99999997807773866</v>
      </c>
      <c r="I172" s="57">
        <v>551.45719699999995</v>
      </c>
      <c r="J172" s="59">
        <f t="shared" si="5"/>
        <v>0.54950858077515308</v>
      </c>
      <c r="K172" s="1">
        <v>5</v>
      </c>
      <c r="L172" s="57">
        <v>0</v>
      </c>
    </row>
    <row r="173" spans="1:12">
      <c r="A173" s="56">
        <v>320</v>
      </c>
      <c r="B173" s="57">
        <v>594.660709</v>
      </c>
      <c r="C173" s="58" t="s">
        <v>131</v>
      </c>
      <c r="D173" s="57">
        <v>0</v>
      </c>
      <c r="E173" s="57">
        <v>0</v>
      </c>
      <c r="F173" s="57">
        <v>418.57542899999999</v>
      </c>
      <c r="G173" s="57">
        <v>578.02388199999996</v>
      </c>
      <c r="H173" s="59">
        <f t="shared" si="4"/>
        <v>0.97202299269447778</v>
      </c>
      <c r="I173" s="57">
        <v>540.94151799999997</v>
      </c>
      <c r="J173" s="59">
        <f t="shared" si="5"/>
        <v>0.90966413252636802</v>
      </c>
      <c r="K173" s="1">
        <v>21</v>
      </c>
      <c r="L173" s="57">
        <v>254.43289300000001</v>
      </c>
    </row>
    <row r="174" spans="1:12">
      <c r="A174" s="56">
        <v>321</v>
      </c>
      <c r="B174" s="57">
        <v>122.343575</v>
      </c>
      <c r="C174" s="58" t="s">
        <v>131</v>
      </c>
      <c r="D174" s="57">
        <v>5.4726369999999998</v>
      </c>
      <c r="E174" s="57">
        <v>36.801884999999999</v>
      </c>
      <c r="F174" s="57">
        <v>95.281345999999999</v>
      </c>
      <c r="G174" s="57">
        <v>122.327614</v>
      </c>
      <c r="H174" s="59">
        <f t="shared" si="4"/>
        <v>0.99986953953241919</v>
      </c>
      <c r="I174" s="57">
        <v>37.306834000000002</v>
      </c>
      <c r="J174" s="59">
        <f t="shared" si="5"/>
        <v>0.30493496695678546</v>
      </c>
      <c r="K174" s="1">
        <v>8</v>
      </c>
      <c r="L174" s="57">
        <v>122.343575</v>
      </c>
    </row>
    <row r="175" spans="1:12">
      <c r="A175" s="56">
        <v>322</v>
      </c>
      <c r="B175" s="57">
        <v>1256.3582329999999</v>
      </c>
      <c r="C175" s="58" t="s">
        <v>130</v>
      </c>
      <c r="D175" s="57">
        <v>0</v>
      </c>
      <c r="E175" s="57">
        <v>0</v>
      </c>
      <c r="F175" s="57">
        <v>207.541686</v>
      </c>
      <c r="G175" s="57">
        <v>9.8326019999999996</v>
      </c>
      <c r="H175" s="59">
        <f t="shared" si="4"/>
        <v>7.8262725882897125E-3</v>
      </c>
      <c r="I175" s="57">
        <v>171.89607899999999</v>
      </c>
      <c r="J175" s="59">
        <f t="shared" si="5"/>
        <v>0.13682091181074785</v>
      </c>
      <c r="K175" s="1">
        <v>83</v>
      </c>
      <c r="L175" s="57">
        <v>0</v>
      </c>
    </row>
    <row r="176" spans="1:12">
      <c r="A176" s="56">
        <v>323</v>
      </c>
      <c r="B176" s="57">
        <v>140.49184600000001</v>
      </c>
      <c r="C176" s="58" t="s">
        <v>131</v>
      </c>
      <c r="D176" s="57">
        <v>0</v>
      </c>
      <c r="E176" s="57">
        <v>0</v>
      </c>
      <c r="F176" s="57">
        <v>107.059196</v>
      </c>
      <c r="G176" s="57">
        <v>136.83097599999999</v>
      </c>
      <c r="H176" s="59">
        <f t="shared" si="4"/>
        <v>0.97394247350127339</v>
      </c>
      <c r="I176" s="57">
        <v>56.406945</v>
      </c>
      <c r="J176" s="59">
        <f t="shared" si="5"/>
        <v>0.40149621921830253</v>
      </c>
      <c r="K176" s="1">
        <v>0</v>
      </c>
      <c r="L176" s="57">
        <v>140.49184600000001</v>
      </c>
    </row>
    <row r="177" spans="1:12">
      <c r="A177" s="56">
        <v>324</v>
      </c>
      <c r="B177" s="57">
        <v>495.28052600000001</v>
      </c>
      <c r="C177" s="58" t="s">
        <v>131</v>
      </c>
      <c r="D177" s="57">
        <v>88.437189000000004</v>
      </c>
      <c r="E177" s="57">
        <v>57.053037000000003</v>
      </c>
      <c r="F177" s="57">
        <v>180.550432</v>
      </c>
      <c r="G177" s="57">
        <v>495.27606400000002</v>
      </c>
      <c r="H177" s="59">
        <f t="shared" si="4"/>
        <v>0.99999099096417943</v>
      </c>
      <c r="I177" s="57">
        <v>241.035594</v>
      </c>
      <c r="J177" s="59">
        <f t="shared" si="5"/>
        <v>0.48666479166192778</v>
      </c>
      <c r="K177" s="1">
        <v>2</v>
      </c>
      <c r="L177" s="57">
        <v>0</v>
      </c>
    </row>
    <row r="178" spans="1:12">
      <c r="A178" s="56">
        <v>325</v>
      </c>
      <c r="B178" s="57">
        <v>37.883029000000001</v>
      </c>
      <c r="C178" s="58" t="s">
        <v>131</v>
      </c>
      <c r="D178" s="57">
        <v>0</v>
      </c>
      <c r="E178" s="57">
        <v>0</v>
      </c>
      <c r="F178" s="57">
        <v>18.021459</v>
      </c>
      <c r="G178" s="57">
        <v>37.883029000000001</v>
      </c>
      <c r="H178" s="59">
        <f t="shared" si="4"/>
        <v>1</v>
      </c>
      <c r="I178" s="57">
        <v>26.143374999999999</v>
      </c>
      <c r="J178" s="59">
        <f t="shared" si="5"/>
        <v>0.69010783166256318</v>
      </c>
      <c r="K178" s="1">
        <v>1</v>
      </c>
      <c r="L178" s="57">
        <v>0</v>
      </c>
    </row>
    <row r="179" spans="1:12">
      <c r="A179" s="56">
        <v>326</v>
      </c>
      <c r="B179" s="57">
        <v>448.31090699999999</v>
      </c>
      <c r="C179" s="58" t="s">
        <v>131</v>
      </c>
      <c r="D179" s="57">
        <v>0</v>
      </c>
      <c r="E179" s="57">
        <v>0</v>
      </c>
      <c r="F179" s="57">
        <v>215.60877199999999</v>
      </c>
      <c r="G179" s="57">
        <v>448.17263500000001</v>
      </c>
      <c r="H179" s="59">
        <f t="shared" si="4"/>
        <v>0.99969157118900975</v>
      </c>
      <c r="I179" s="57">
        <v>169.40772999999999</v>
      </c>
      <c r="J179" s="59">
        <f t="shared" si="5"/>
        <v>0.37788000995478788</v>
      </c>
      <c r="K179" s="1">
        <v>6</v>
      </c>
      <c r="L179" s="57">
        <v>160.837906</v>
      </c>
    </row>
    <row r="180" spans="1:12">
      <c r="A180" s="56">
        <v>328</v>
      </c>
      <c r="B180" s="57">
        <v>370.055115</v>
      </c>
      <c r="C180" s="58" t="s">
        <v>130</v>
      </c>
      <c r="D180" s="57">
        <v>76.564409999999995</v>
      </c>
      <c r="E180" s="57">
        <v>11.759385</v>
      </c>
      <c r="F180" s="57">
        <v>278.57861000000003</v>
      </c>
      <c r="G180" s="57">
        <v>370.05496799999997</v>
      </c>
      <c r="H180" s="59">
        <f t="shared" si="4"/>
        <v>0.99999960276187505</v>
      </c>
      <c r="I180" s="57">
        <v>258.57353499999999</v>
      </c>
      <c r="J180" s="59">
        <f t="shared" si="5"/>
        <v>0.6987433074665107</v>
      </c>
      <c r="K180" s="1">
        <v>4</v>
      </c>
      <c r="L180" s="57">
        <v>0</v>
      </c>
    </row>
    <row r="181" spans="1:12">
      <c r="A181" s="56">
        <v>330</v>
      </c>
      <c r="B181" s="57">
        <v>105.33556299999999</v>
      </c>
      <c r="C181" s="58" t="s">
        <v>131</v>
      </c>
      <c r="D181" s="57">
        <v>0</v>
      </c>
      <c r="E181" s="57">
        <v>0</v>
      </c>
      <c r="F181" s="57">
        <v>102.158117</v>
      </c>
      <c r="G181" s="57">
        <v>105.334352</v>
      </c>
      <c r="H181" s="59">
        <f t="shared" si="4"/>
        <v>0.99998850340791368</v>
      </c>
      <c r="I181" s="57">
        <v>58.467064000000001</v>
      </c>
      <c r="J181" s="59">
        <f t="shared" si="5"/>
        <v>0.55505531403482411</v>
      </c>
      <c r="K181" s="1">
        <v>4</v>
      </c>
      <c r="L181" s="57">
        <v>0</v>
      </c>
    </row>
    <row r="182" spans="1:12">
      <c r="A182" s="56">
        <v>331</v>
      </c>
      <c r="B182" s="57">
        <v>19.787345999999999</v>
      </c>
      <c r="C182" s="58" t="s">
        <v>131</v>
      </c>
      <c r="D182" s="57">
        <v>0</v>
      </c>
      <c r="E182" s="57">
        <v>0</v>
      </c>
      <c r="F182" s="57">
        <v>19.787345999999999</v>
      </c>
      <c r="G182" s="57">
        <v>19.787345999999999</v>
      </c>
      <c r="H182" s="59">
        <f t="shared" si="4"/>
        <v>1</v>
      </c>
      <c r="I182" s="57">
        <v>4.2355590000000003</v>
      </c>
      <c r="J182" s="59">
        <f t="shared" si="5"/>
        <v>0.21405392112716887</v>
      </c>
      <c r="K182" s="1">
        <v>0</v>
      </c>
      <c r="L182" s="57">
        <v>0</v>
      </c>
    </row>
    <row r="183" spans="1:12">
      <c r="A183" s="56">
        <v>333</v>
      </c>
      <c r="B183" s="57">
        <v>108.03449999999999</v>
      </c>
      <c r="C183" s="58" t="s">
        <v>130</v>
      </c>
      <c r="D183" s="57">
        <v>0</v>
      </c>
      <c r="E183" s="57">
        <v>0</v>
      </c>
      <c r="F183" s="57">
        <v>20.043215</v>
      </c>
      <c r="G183" s="57">
        <v>0</v>
      </c>
      <c r="H183" s="59">
        <f t="shared" si="4"/>
        <v>0</v>
      </c>
      <c r="I183" s="57">
        <v>52.220315999999997</v>
      </c>
      <c r="J183" s="59">
        <f t="shared" si="5"/>
        <v>0.48336703553031668</v>
      </c>
      <c r="K183" s="1">
        <v>1</v>
      </c>
      <c r="L183" s="57">
        <v>108.03449999999999</v>
      </c>
    </row>
    <row r="184" spans="1:12">
      <c r="A184" s="56">
        <v>334</v>
      </c>
      <c r="B184" s="57">
        <v>202.98597699999999</v>
      </c>
      <c r="C184" s="58" t="s">
        <v>131</v>
      </c>
      <c r="D184" s="57">
        <v>0</v>
      </c>
      <c r="E184" s="57">
        <v>0</v>
      </c>
      <c r="F184" s="57">
        <v>80.922157999999996</v>
      </c>
      <c r="G184" s="57">
        <v>0</v>
      </c>
      <c r="H184" s="59">
        <f t="shared" si="4"/>
        <v>0</v>
      </c>
      <c r="I184" s="57">
        <v>124.71900599999999</v>
      </c>
      <c r="J184" s="59">
        <f t="shared" si="5"/>
        <v>0.61442178343186726</v>
      </c>
      <c r="K184" s="1">
        <v>7</v>
      </c>
      <c r="L184" s="57">
        <v>0</v>
      </c>
    </row>
    <row r="185" spans="1:12">
      <c r="A185" s="56">
        <v>335</v>
      </c>
      <c r="B185" s="57">
        <v>13.240201000000001</v>
      </c>
      <c r="C185" s="58" t="s">
        <v>131</v>
      </c>
      <c r="D185" s="57">
        <v>0</v>
      </c>
      <c r="E185" s="57">
        <v>0</v>
      </c>
      <c r="F185" s="57">
        <v>11.094728999999999</v>
      </c>
      <c r="G185" s="57">
        <v>13.240201000000001</v>
      </c>
      <c r="H185" s="59">
        <f t="shared" si="4"/>
        <v>1</v>
      </c>
      <c r="I185" s="57">
        <v>6.4790109999999999</v>
      </c>
      <c r="J185" s="59">
        <f t="shared" si="5"/>
        <v>0.48934385512727485</v>
      </c>
      <c r="K185" s="1">
        <v>0</v>
      </c>
      <c r="L185" s="57">
        <v>0</v>
      </c>
    </row>
    <row r="186" spans="1:12">
      <c r="A186" s="56">
        <v>336</v>
      </c>
      <c r="B186" s="57">
        <v>2000.364718</v>
      </c>
      <c r="C186" s="58" t="s">
        <v>130</v>
      </c>
      <c r="D186" s="57">
        <v>0</v>
      </c>
      <c r="E186" s="57">
        <v>4.1039789999999998</v>
      </c>
      <c r="F186" s="57">
        <v>259.41246699999999</v>
      </c>
      <c r="G186" s="57">
        <v>0</v>
      </c>
      <c r="H186" s="59">
        <f t="shared" si="4"/>
        <v>0</v>
      </c>
      <c r="I186" s="57">
        <v>125.724538</v>
      </c>
      <c r="J186" s="59">
        <f t="shared" si="5"/>
        <v>6.2850807589578769E-2</v>
      </c>
      <c r="K186" s="1">
        <v>41</v>
      </c>
      <c r="L186" s="57">
        <v>0</v>
      </c>
    </row>
    <row r="187" spans="1:12">
      <c r="A187" s="56">
        <v>337</v>
      </c>
      <c r="B187" s="57">
        <v>48.275675999999997</v>
      </c>
      <c r="C187" s="58" t="s">
        <v>131</v>
      </c>
      <c r="D187" s="57">
        <v>0</v>
      </c>
      <c r="E187" s="57">
        <v>0</v>
      </c>
      <c r="F187" s="57">
        <v>38.197163000000003</v>
      </c>
      <c r="G187" s="57">
        <v>48.275675999999997</v>
      </c>
      <c r="H187" s="59">
        <f t="shared" si="4"/>
        <v>1</v>
      </c>
      <c r="I187" s="57">
        <v>27.242280000000001</v>
      </c>
      <c r="J187" s="59">
        <f t="shared" si="5"/>
        <v>0.56430654642723188</v>
      </c>
      <c r="K187" s="1">
        <v>2</v>
      </c>
      <c r="L187" s="57">
        <v>5.5646750000000003</v>
      </c>
    </row>
    <row r="188" spans="1:12">
      <c r="A188" s="56">
        <v>338</v>
      </c>
      <c r="B188" s="57">
        <v>5.2403959999999996</v>
      </c>
      <c r="C188" s="58" t="s">
        <v>130</v>
      </c>
      <c r="D188" s="57">
        <v>0</v>
      </c>
      <c r="E188" s="57">
        <v>0</v>
      </c>
      <c r="F188" s="57">
        <v>4.7951230000000002</v>
      </c>
      <c r="G188" s="57">
        <v>5.2403959999999996</v>
      </c>
      <c r="H188" s="59">
        <f t="shared" si="4"/>
        <v>1</v>
      </c>
      <c r="I188" s="57">
        <v>5.2075639999999996</v>
      </c>
      <c r="J188" s="59">
        <f t="shared" si="5"/>
        <v>0.99373482462012408</v>
      </c>
      <c r="K188" s="1">
        <v>2</v>
      </c>
      <c r="L188" s="57">
        <v>0</v>
      </c>
    </row>
    <row r="189" spans="1:12">
      <c r="A189" s="56">
        <v>339</v>
      </c>
      <c r="B189" s="57">
        <v>671.97714299999996</v>
      </c>
      <c r="C189" s="58" t="s">
        <v>131</v>
      </c>
      <c r="D189" s="57">
        <v>0</v>
      </c>
      <c r="E189" s="57">
        <v>1.55E-4</v>
      </c>
      <c r="F189" s="57">
        <v>96.406593000000001</v>
      </c>
      <c r="G189" s="57">
        <v>8.6392050000000005</v>
      </c>
      <c r="H189" s="59">
        <f t="shared" si="4"/>
        <v>1.2856397111114241E-2</v>
      </c>
      <c r="I189" s="57">
        <v>210.95717999999999</v>
      </c>
      <c r="J189" s="59">
        <f t="shared" si="5"/>
        <v>0.31393505299628921</v>
      </c>
      <c r="K189" s="1">
        <v>22</v>
      </c>
      <c r="L189" s="57">
        <v>0</v>
      </c>
    </row>
    <row r="190" spans="1:12">
      <c r="A190" s="56">
        <v>340</v>
      </c>
      <c r="B190" s="57">
        <v>177.40325000000001</v>
      </c>
      <c r="C190" s="58" t="s">
        <v>130</v>
      </c>
      <c r="D190" s="57">
        <v>11.974254</v>
      </c>
      <c r="E190" s="57">
        <v>4.4509460000000001</v>
      </c>
      <c r="F190" s="57">
        <v>89.172252</v>
      </c>
      <c r="G190" s="57">
        <v>74.983889000000005</v>
      </c>
      <c r="H190" s="59">
        <f t="shared" si="4"/>
        <v>0.42267483262003375</v>
      </c>
      <c r="I190" s="57">
        <v>48.822937000000003</v>
      </c>
      <c r="J190" s="59">
        <f t="shared" si="5"/>
        <v>0.27520880818136084</v>
      </c>
      <c r="K190" s="1">
        <v>3</v>
      </c>
      <c r="L190" s="57">
        <v>147.25547700000001</v>
      </c>
    </row>
    <row r="191" spans="1:12">
      <c r="A191" s="56">
        <v>341</v>
      </c>
      <c r="B191" s="57">
        <v>573.12119099999995</v>
      </c>
      <c r="C191" s="58" t="s">
        <v>131</v>
      </c>
      <c r="D191" s="57">
        <v>0</v>
      </c>
      <c r="E191" s="57">
        <v>0</v>
      </c>
      <c r="F191" s="57">
        <v>226.585668</v>
      </c>
      <c r="G191" s="57">
        <v>0</v>
      </c>
      <c r="H191" s="59">
        <f t="shared" si="4"/>
        <v>0</v>
      </c>
      <c r="I191" s="57">
        <v>115.420945</v>
      </c>
      <c r="J191" s="59">
        <f t="shared" si="5"/>
        <v>0.20139011924966496</v>
      </c>
      <c r="K191" s="1">
        <v>25</v>
      </c>
      <c r="L191" s="57">
        <v>0</v>
      </c>
    </row>
    <row r="192" spans="1:12">
      <c r="A192" s="56">
        <v>342</v>
      </c>
      <c r="B192" s="57">
        <v>218.32662500000001</v>
      </c>
      <c r="C192" s="58" t="s">
        <v>131</v>
      </c>
      <c r="D192" s="57">
        <v>49.867927999999999</v>
      </c>
      <c r="E192" s="57">
        <v>6.9496950000000002</v>
      </c>
      <c r="F192" s="57">
        <v>215.43060700000001</v>
      </c>
      <c r="G192" s="57">
        <v>212.84820500000001</v>
      </c>
      <c r="H192" s="59">
        <f t="shared" si="4"/>
        <v>0.97490722901982296</v>
      </c>
      <c r="I192" s="57">
        <v>110.646365</v>
      </c>
      <c r="J192" s="59">
        <f t="shared" si="5"/>
        <v>0.50679281558078404</v>
      </c>
      <c r="K192" s="1">
        <v>2</v>
      </c>
      <c r="L192" s="57">
        <v>0</v>
      </c>
    </row>
    <row r="193" spans="1:12">
      <c r="A193" s="56">
        <v>343</v>
      </c>
      <c r="B193" s="57">
        <v>18.801644</v>
      </c>
      <c r="C193" s="58" t="s">
        <v>131</v>
      </c>
      <c r="D193" s="57">
        <v>0</v>
      </c>
      <c r="E193" s="57">
        <v>0</v>
      </c>
      <c r="F193" s="57">
        <v>17.634848000000002</v>
      </c>
      <c r="G193" s="57">
        <v>0</v>
      </c>
      <c r="H193" s="59">
        <f t="shared" si="4"/>
        <v>0</v>
      </c>
      <c r="I193" s="57">
        <v>0</v>
      </c>
      <c r="J193" s="59">
        <f t="shared" si="5"/>
        <v>0</v>
      </c>
      <c r="K193" s="1">
        <v>44</v>
      </c>
      <c r="L193" s="57">
        <v>18.801644</v>
      </c>
    </row>
    <row r="194" spans="1:12">
      <c r="A194" s="56">
        <v>344</v>
      </c>
      <c r="B194" s="57">
        <v>647.37902199999996</v>
      </c>
      <c r="C194" s="58" t="s">
        <v>131</v>
      </c>
      <c r="D194" s="57">
        <v>8.3622130000000006</v>
      </c>
      <c r="E194" s="57">
        <v>4.1152939999999996</v>
      </c>
      <c r="F194" s="57">
        <v>50.234672000000003</v>
      </c>
      <c r="G194" s="57">
        <v>20.591878999999999</v>
      </c>
      <c r="H194" s="59">
        <f t="shared" si="4"/>
        <v>3.1808072705822095E-2</v>
      </c>
      <c r="I194" s="57">
        <v>261.53445900000003</v>
      </c>
      <c r="J194" s="59">
        <f t="shared" si="5"/>
        <v>0.40398970326845107</v>
      </c>
      <c r="K194" s="1">
        <v>8</v>
      </c>
      <c r="L194" s="57">
        <v>234.36213799999999</v>
      </c>
    </row>
    <row r="195" spans="1:12">
      <c r="A195" s="56">
        <v>345</v>
      </c>
      <c r="B195" s="57">
        <v>77.710442</v>
      </c>
      <c r="C195" s="58" t="s">
        <v>131</v>
      </c>
      <c r="D195" s="57">
        <v>0</v>
      </c>
      <c r="E195" s="57">
        <v>0</v>
      </c>
      <c r="F195" s="57">
        <v>68.394668999999993</v>
      </c>
      <c r="G195" s="57">
        <v>46.795983999999997</v>
      </c>
      <c r="H195" s="59">
        <f t="shared" ref="H195:H258" si="6">G195/B195</f>
        <v>0.60218398963681097</v>
      </c>
      <c r="I195" s="57">
        <v>19.307086999999999</v>
      </c>
      <c r="J195" s="59">
        <f t="shared" ref="J195:J258" si="7">I195/B195</f>
        <v>0.24844906943136419</v>
      </c>
      <c r="K195" s="1">
        <v>11</v>
      </c>
      <c r="L195" s="57">
        <v>77.710442</v>
      </c>
    </row>
    <row r="196" spans="1:12">
      <c r="A196" s="56">
        <v>346</v>
      </c>
      <c r="B196" s="57">
        <v>246.19087400000001</v>
      </c>
      <c r="C196" s="58" t="s">
        <v>130</v>
      </c>
      <c r="D196" s="57">
        <v>0</v>
      </c>
      <c r="E196" s="57">
        <v>0</v>
      </c>
      <c r="F196" s="57">
        <v>245.664311</v>
      </c>
      <c r="G196" s="57">
        <v>246.18599</v>
      </c>
      <c r="H196" s="59">
        <f t="shared" si="6"/>
        <v>0.99998016173418347</v>
      </c>
      <c r="I196" s="57">
        <v>75.985439999999997</v>
      </c>
      <c r="J196" s="59">
        <f t="shared" si="7"/>
        <v>0.30864442196992237</v>
      </c>
      <c r="K196" s="1">
        <v>2</v>
      </c>
      <c r="L196" s="57">
        <v>246.19087400000001</v>
      </c>
    </row>
    <row r="197" spans="1:12">
      <c r="A197" s="56">
        <v>347</v>
      </c>
      <c r="B197" s="57">
        <v>679.25515199999995</v>
      </c>
      <c r="C197" s="58" t="s">
        <v>131</v>
      </c>
      <c r="D197" s="57">
        <v>0</v>
      </c>
      <c r="E197" s="57">
        <v>0</v>
      </c>
      <c r="F197" s="57">
        <v>650.90978500000006</v>
      </c>
      <c r="G197" s="57">
        <v>0</v>
      </c>
      <c r="H197" s="59">
        <f t="shared" si="6"/>
        <v>0</v>
      </c>
      <c r="I197" s="57">
        <v>581.10566500000004</v>
      </c>
      <c r="J197" s="59">
        <f t="shared" si="7"/>
        <v>0.85550424356589949</v>
      </c>
      <c r="K197" s="1">
        <v>8</v>
      </c>
      <c r="L197" s="57">
        <v>0</v>
      </c>
    </row>
    <row r="198" spans="1:12">
      <c r="A198" s="56">
        <v>349</v>
      </c>
      <c r="B198" s="57">
        <v>240.28805600000001</v>
      </c>
      <c r="C198" s="58" t="s">
        <v>131</v>
      </c>
      <c r="D198" s="57">
        <v>0</v>
      </c>
      <c r="E198" s="57">
        <v>0</v>
      </c>
      <c r="F198" s="57">
        <v>52.215077999999998</v>
      </c>
      <c r="G198" s="57">
        <v>240.28805600000001</v>
      </c>
      <c r="H198" s="59">
        <f t="shared" si="6"/>
        <v>1</v>
      </c>
      <c r="I198" s="57">
        <v>220.48874599999999</v>
      </c>
      <c r="J198" s="59">
        <f t="shared" si="7"/>
        <v>0.91760177209973337</v>
      </c>
      <c r="K198" s="1">
        <v>23</v>
      </c>
      <c r="L198" s="57">
        <v>0</v>
      </c>
    </row>
    <row r="199" spans="1:12">
      <c r="A199" s="56">
        <v>350</v>
      </c>
      <c r="B199" s="57">
        <v>4.1399699999999999</v>
      </c>
      <c r="C199" s="58" t="s">
        <v>131</v>
      </c>
      <c r="D199" s="57">
        <v>0</v>
      </c>
      <c r="E199" s="57">
        <v>0</v>
      </c>
      <c r="F199" s="57">
        <v>1.9948779999999999</v>
      </c>
      <c r="G199" s="57">
        <v>0</v>
      </c>
      <c r="H199" s="59">
        <f t="shared" si="6"/>
        <v>0</v>
      </c>
      <c r="I199" s="57">
        <v>4.1399699999999999</v>
      </c>
      <c r="J199" s="59">
        <f t="shared" si="7"/>
        <v>1</v>
      </c>
      <c r="K199" s="1">
        <v>0</v>
      </c>
      <c r="L199" s="57">
        <v>0</v>
      </c>
    </row>
    <row r="200" spans="1:12">
      <c r="A200" s="56">
        <v>351</v>
      </c>
      <c r="B200" s="57">
        <v>258.11569900000001</v>
      </c>
      <c r="C200" s="58" t="s">
        <v>130</v>
      </c>
      <c r="D200" s="57">
        <v>0</v>
      </c>
      <c r="E200" s="57">
        <v>0</v>
      </c>
      <c r="F200" s="57">
        <v>39.385958000000002</v>
      </c>
      <c r="G200" s="57">
        <v>0</v>
      </c>
      <c r="H200" s="59">
        <f t="shared" si="6"/>
        <v>0</v>
      </c>
      <c r="I200" s="57">
        <v>62.599511999999997</v>
      </c>
      <c r="J200" s="59">
        <f t="shared" si="7"/>
        <v>0.24252500813598321</v>
      </c>
      <c r="K200" s="1">
        <v>9</v>
      </c>
      <c r="L200" s="57">
        <v>0</v>
      </c>
    </row>
    <row r="201" spans="1:12">
      <c r="A201" s="56">
        <v>354</v>
      </c>
      <c r="B201" s="57">
        <v>358.06304399999999</v>
      </c>
      <c r="C201" s="58" t="s">
        <v>131</v>
      </c>
      <c r="D201" s="57">
        <v>56.773161999999999</v>
      </c>
      <c r="E201" s="57">
        <v>0</v>
      </c>
      <c r="F201" s="57">
        <v>348.521298</v>
      </c>
      <c r="G201" s="57">
        <v>358.03534400000001</v>
      </c>
      <c r="H201" s="59">
        <f t="shared" si="6"/>
        <v>0.99992263932158276</v>
      </c>
      <c r="I201" s="57">
        <v>231.63378399999999</v>
      </c>
      <c r="J201" s="59">
        <f t="shared" si="7"/>
        <v>0.64690782218787146</v>
      </c>
      <c r="K201" s="1">
        <v>4</v>
      </c>
      <c r="L201" s="57">
        <v>0</v>
      </c>
    </row>
    <row r="202" spans="1:12">
      <c r="A202" s="56">
        <v>355</v>
      </c>
      <c r="B202" s="57">
        <v>25.046105000000001</v>
      </c>
      <c r="C202" s="58" t="s">
        <v>131</v>
      </c>
      <c r="D202" s="57">
        <v>0</v>
      </c>
      <c r="E202" s="57">
        <v>0</v>
      </c>
      <c r="F202" s="57">
        <v>7.1559569999999999</v>
      </c>
      <c r="G202" s="57">
        <v>25.045209</v>
      </c>
      <c r="H202" s="59">
        <f t="shared" si="6"/>
        <v>0.99996422597445789</v>
      </c>
      <c r="I202" s="57">
        <v>13.857353</v>
      </c>
      <c r="J202" s="59">
        <f t="shared" si="7"/>
        <v>0.55327377250873933</v>
      </c>
      <c r="K202" s="1">
        <v>1</v>
      </c>
      <c r="L202" s="57">
        <v>25.046105000000001</v>
      </c>
    </row>
    <row r="203" spans="1:12">
      <c r="A203" s="56">
        <v>356</v>
      </c>
      <c r="B203" s="57">
        <v>67.022324999999995</v>
      </c>
      <c r="C203" s="58" t="s">
        <v>130</v>
      </c>
      <c r="D203" s="57">
        <v>0</v>
      </c>
      <c r="E203" s="57">
        <v>0</v>
      </c>
      <c r="F203" s="57">
        <v>65.641867000000005</v>
      </c>
      <c r="G203" s="57">
        <v>64.966656</v>
      </c>
      <c r="H203" s="59">
        <f t="shared" si="6"/>
        <v>0.96932859312176956</v>
      </c>
      <c r="I203" s="57">
        <v>48.496752000000001</v>
      </c>
      <c r="J203" s="59">
        <f t="shared" si="7"/>
        <v>0.72359101239773471</v>
      </c>
      <c r="K203" s="1">
        <v>6</v>
      </c>
      <c r="L203" s="57">
        <v>0</v>
      </c>
    </row>
    <row r="204" spans="1:12">
      <c r="A204" s="56">
        <v>357</v>
      </c>
      <c r="B204" s="57">
        <v>73.414619000000002</v>
      </c>
      <c r="C204" s="58" t="s">
        <v>130</v>
      </c>
      <c r="D204" s="57">
        <v>0</v>
      </c>
      <c r="E204" s="57">
        <v>0</v>
      </c>
      <c r="F204" s="57">
        <v>73.414619000000002</v>
      </c>
      <c r="G204" s="57">
        <v>53.462563000000003</v>
      </c>
      <c r="H204" s="59">
        <f t="shared" si="6"/>
        <v>0.72822775256791838</v>
      </c>
      <c r="I204" s="57">
        <v>72.734101999999993</v>
      </c>
      <c r="J204" s="59">
        <f t="shared" si="7"/>
        <v>0.99073049742313568</v>
      </c>
      <c r="K204" s="1">
        <v>42</v>
      </c>
      <c r="L204" s="57">
        <v>0</v>
      </c>
    </row>
    <row r="205" spans="1:12">
      <c r="A205" s="56">
        <v>358</v>
      </c>
      <c r="B205" s="57">
        <v>1336.846644</v>
      </c>
      <c r="C205" s="58" t="s">
        <v>131</v>
      </c>
      <c r="D205" s="57">
        <v>38.831871999999997</v>
      </c>
      <c r="E205" s="57">
        <v>0</v>
      </c>
      <c r="F205" s="57">
        <v>1040.937848</v>
      </c>
      <c r="G205" s="57">
        <v>0</v>
      </c>
      <c r="H205" s="59">
        <f t="shared" si="6"/>
        <v>0</v>
      </c>
      <c r="I205" s="57">
        <v>964.38201400000003</v>
      </c>
      <c r="J205" s="59">
        <f t="shared" si="7"/>
        <v>0.7213856715191036</v>
      </c>
      <c r="K205" s="1">
        <v>35</v>
      </c>
      <c r="L205" s="57">
        <v>0</v>
      </c>
    </row>
    <row r="206" spans="1:12">
      <c r="A206" s="56">
        <v>359</v>
      </c>
      <c r="B206" s="57">
        <v>129.39727600000001</v>
      </c>
      <c r="C206" s="58" t="s">
        <v>130</v>
      </c>
      <c r="D206" s="57">
        <v>4.8268649999999997</v>
      </c>
      <c r="E206" s="57">
        <v>12.074712</v>
      </c>
      <c r="F206" s="57">
        <v>60.647627</v>
      </c>
      <c r="G206" s="57">
        <v>129.39724100000001</v>
      </c>
      <c r="H206" s="59">
        <f t="shared" si="6"/>
        <v>0.99999972951517158</v>
      </c>
      <c r="I206" s="57">
        <v>45.233057000000002</v>
      </c>
      <c r="J206" s="59">
        <f t="shared" si="7"/>
        <v>0.3495673046471241</v>
      </c>
      <c r="K206" s="1">
        <v>0</v>
      </c>
      <c r="L206" s="57">
        <v>95.183593999999999</v>
      </c>
    </row>
    <row r="207" spans="1:12">
      <c r="A207" s="56">
        <v>360</v>
      </c>
      <c r="B207" s="57">
        <v>97.594408999999999</v>
      </c>
      <c r="C207" s="58" t="s">
        <v>130</v>
      </c>
      <c r="D207" s="57">
        <v>0</v>
      </c>
      <c r="E207" s="57">
        <v>0</v>
      </c>
      <c r="F207" s="57">
        <v>7.9266759999999996</v>
      </c>
      <c r="G207" s="57">
        <v>2.2856339999999999</v>
      </c>
      <c r="H207" s="59">
        <f t="shared" si="6"/>
        <v>2.3419722742518991E-2</v>
      </c>
      <c r="I207" s="57">
        <v>41.398439000000003</v>
      </c>
      <c r="J207" s="59">
        <f t="shared" si="7"/>
        <v>0.42418863359272974</v>
      </c>
      <c r="K207" s="1">
        <v>0</v>
      </c>
      <c r="L207" s="57">
        <v>0</v>
      </c>
    </row>
    <row r="208" spans="1:12">
      <c r="A208" s="56">
        <v>361</v>
      </c>
      <c r="B208" s="57">
        <v>117.84747</v>
      </c>
      <c r="C208" s="58" t="s">
        <v>130</v>
      </c>
      <c r="D208" s="57">
        <v>0</v>
      </c>
      <c r="E208" s="57">
        <v>3.4517449999999998</v>
      </c>
      <c r="F208" s="57">
        <v>114.35666000000001</v>
      </c>
      <c r="G208" s="57">
        <v>117.84747</v>
      </c>
      <c r="H208" s="59">
        <f t="shared" si="6"/>
        <v>1</v>
      </c>
      <c r="I208" s="57">
        <v>29.198920999999999</v>
      </c>
      <c r="J208" s="59">
        <f t="shared" si="7"/>
        <v>0.24776875566357087</v>
      </c>
      <c r="K208" s="1">
        <v>0</v>
      </c>
      <c r="L208" s="57">
        <v>0</v>
      </c>
    </row>
    <row r="209" spans="1:12">
      <c r="A209" s="56">
        <v>364</v>
      </c>
      <c r="B209" s="57">
        <v>11.823257999999999</v>
      </c>
      <c r="C209" s="58" t="s">
        <v>131</v>
      </c>
      <c r="D209" s="57">
        <v>0</v>
      </c>
      <c r="E209" s="57">
        <v>0</v>
      </c>
      <c r="F209" s="57">
        <v>11.823257999999999</v>
      </c>
      <c r="G209" s="57">
        <v>11.823257999999999</v>
      </c>
      <c r="H209" s="59">
        <f t="shared" si="6"/>
        <v>1</v>
      </c>
      <c r="I209" s="57">
        <v>11.817956000000001</v>
      </c>
      <c r="J209" s="59">
        <f t="shared" si="7"/>
        <v>0.99955156184530536</v>
      </c>
      <c r="K209" s="1">
        <v>3</v>
      </c>
      <c r="L209" s="57">
        <v>0</v>
      </c>
    </row>
    <row r="210" spans="1:12">
      <c r="A210" s="56">
        <v>365</v>
      </c>
      <c r="B210" s="57">
        <v>1243.3063870000001</v>
      </c>
      <c r="C210" s="58" t="s">
        <v>130</v>
      </c>
      <c r="D210" s="57">
        <v>4.9184380000000001</v>
      </c>
      <c r="E210" s="57">
        <v>3.3968050000000001</v>
      </c>
      <c r="F210" s="57">
        <v>153.39484300000001</v>
      </c>
      <c r="G210" s="57">
        <v>0</v>
      </c>
      <c r="H210" s="59">
        <f t="shared" si="6"/>
        <v>0</v>
      </c>
      <c r="I210" s="57">
        <v>353.63449200000002</v>
      </c>
      <c r="J210" s="59">
        <f t="shared" si="7"/>
        <v>0.28443068876473165</v>
      </c>
      <c r="K210" s="1">
        <v>29</v>
      </c>
      <c r="L210" s="57">
        <v>0</v>
      </c>
    </row>
    <row r="211" spans="1:12">
      <c r="A211" s="56">
        <v>366</v>
      </c>
      <c r="B211" s="57">
        <v>13.417154</v>
      </c>
      <c r="C211" s="58" t="s">
        <v>130</v>
      </c>
      <c r="D211" s="57">
        <v>10.406737</v>
      </c>
      <c r="E211" s="57">
        <v>0</v>
      </c>
      <c r="F211" s="57">
        <v>1.6839029999999999</v>
      </c>
      <c r="G211" s="57">
        <v>10.326238</v>
      </c>
      <c r="H211" s="59">
        <f t="shared" si="6"/>
        <v>0.76962953544395485</v>
      </c>
      <c r="I211" s="57">
        <v>7.9863470000000003</v>
      </c>
      <c r="J211" s="59">
        <f t="shared" si="7"/>
        <v>0.59523405634309634</v>
      </c>
      <c r="K211" s="1">
        <v>9</v>
      </c>
      <c r="L211" s="57">
        <v>0</v>
      </c>
    </row>
    <row r="212" spans="1:12">
      <c r="A212" s="56">
        <v>367</v>
      </c>
      <c r="B212" s="57">
        <v>271.83567299999999</v>
      </c>
      <c r="C212" s="58" t="s">
        <v>131</v>
      </c>
      <c r="D212" s="57">
        <v>106.378266</v>
      </c>
      <c r="E212" s="57">
        <v>36.472850999999999</v>
      </c>
      <c r="F212" s="57">
        <v>121.801761</v>
      </c>
      <c r="G212" s="57">
        <v>271.83523500000001</v>
      </c>
      <c r="H212" s="59">
        <f t="shared" si="6"/>
        <v>0.99999838873244584</v>
      </c>
      <c r="I212" s="57">
        <v>184.34424300000001</v>
      </c>
      <c r="J212" s="59">
        <f t="shared" si="7"/>
        <v>0.67814588484860117</v>
      </c>
      <c r="K212" s="1">
        <v>27</v>
      </c>
      <c r="L212" s="57">
        <v>267.42223100000001</v>
      </c>
    </row>
    <row r="213" spans="1:12">
      <c r="A213" s="56">
        <v>368</v>
      </c>
      <c r="B213" s="57">
        <v>7.3896899999999999</v>
      </c>
      <c r="C213" s="58" t="s">
        <v>130</v>
      </c>
      <c r="D213" s="57">
        <v>0</v>
      </c>
      <c r="E213" s="57">
        <v>0</v>
      </c>
      <c r="F213" s="57">
        <v>0</v>
      </c>
      <c r="G213" s="57">
        <v>7.4567999999999995E-2</v>
      </c>
      <c r="H213" s="59">
        <f t="shared" si="6"/>
        <v>1.009081571757408E-2</v>
      </c>
      <c r="I213" s="57">
        <v>2.9127559999999999</v>
      </c>
      <c r="J213" s="59">
        <f t="shared" si="7"/>
        <v>0.39416484318016048</v>
      </c>
      <c r="K213" s="1">
        <v>0</v>
      </c>
      <c r="L213" s="57">
        <v>0</v>
      </c>
    </row>
    <row r="214" spans="1:12">
      <c r="A214" s="56">
        <v>369</v>
      </c>
      <c r="B214" s="57">
        <v>696.714968</v>
      </c>
      <c r="C214" s="58" t="s">
        <v>131</v>
      </c>
      <c r="D214" s="57">
        <v>0</v>
      </c>
      <c r="E214" s="57">
        <v>0</v>
      </c>
      <c r="F214" s="57">
        <v>291.93834399999997</v>
      </c>
      <c r="G214" s="57">
        <v>64.511048000000002</v>
      </c>
      <c r="H214" s="59">
        <f t="shared" si="6"/>
        <v>9.2593170755590828E-2</v>
      </c>
      <c r="I214" s="57">
        <v>213.83122499999999</v>
      </c>
      <c r="J214" s="59">
        <f t="shared" si="7"/>
        <v>0.30691349378329991</v>
      </c>
      <c r="K214" s="1">
        <v>15</v>
      </c>
      <c r="L214" s="57">
        <v>0</v>
      </c>
    </row>
    <row r="215" spans="1:12">
      <c r="A215" s="56">
        <v>370</v>
      </c>
      <c r="B215" s="57">
        <v>290.01379600000001</v>
      </c>
      <c r="C215" s="58" t="s">
        <v>130</v>
      </c>
      <c r="D215" s="57">
        <v>0</v>
      </c>
      <c r="E215" s="57">
        <v>0</v>
      </c>
      <c r="F215" s="57">
        <v>208.10454899999999</v>
      </c>
      <c r="G215" s="57">
        <v>84.077691999999999</v>
      </c>
      <c r="H215" s="59">
        <f t="shared" si="6"/>
        <v>0.28990928417763961</v>
      </c>
      <c r="I215" s="57">
        <v>187.79227599999999</v>
      </c>
      <c r="J215" s="59">
        <f t="shared" si="7"/>
        <v>0.64752876790730318</v>
      </c>
      <c r="K215" s="1">
        <v>13</v>
      </c>
      <c r="L215" s="57">
        <v>37.665556000000002</v>
      </c>
    </row>
    <row r="216" spans="1:12">
      <c r="A216" s="56">
        <v>371</v>
      </c>
      <c r="B216" s="57">
        <v>119.564352</v>
      </c>
      <c r="C216" s="58" t="s">
        <v>131</v>
      </c>
      <c r="D216" s="57">
        <v>57.587724999999999</v>
      </c>
      <c r="E216" s="57">
        <v>43.471043000000002</v>
      </c>
      <c r="F216" s="57">
        <v>74.107842000000005</v>
      </c>
      <c r="G216" s="57">
        <v>119.564352</v>
      </c>
      <c r="H216" s="59">
        <f t="shared" si="6"/>
        <v>1</v>
      </c>
      <c r="I216" s="57">
        <v>77.925077000000002</v>
      </c>
      <c r="J216" s="59">
        <f t="shared" si="7"/>
        <v>0.65174172482446946</v>
      </c>
      <c r="K216" s="1">
        <v>0</v>
      </c>
      <c r="L216" s="57">
        <v>0</v>
      </c>
    </row>
    <row r="217" spans="1:12">
      <c r="A217" s="56">
        <v>372</v>
      </c>
      <c r="B217" s="57">
        <v>127.645737</v>
      </c>
      <c r="C217" s="58" t="s">
        <v>131</v>
      </c>
      <c r="D217" s="57">
        <v>0</v>
      </c>
      <c r="E217" s="57">
        <v>0</v>
      </c>
      <c r="F217" s="57">
        <v>113.28871599999999</v>
      </c>
      <c r="G217" s="57">
        <v>127.645736</v>
      </c>
      <c r="H217" s="59">
        <f t="shared" si="6"/>
        <v>0.99999999216581748</v>
      </c>
      <c r="I217" s="57">
        <v>58.618327000000001</v>
      </c>
      <c r="J217" s="59">
        <f t="shared" si="7"/>
        <v>0.45922667201960693</v>
      </c>
      <c r="K217" s="1">
        <v>0</v>
      </c>
      <c r="L217" s="57">
        <v>0</v>
      </c>
    </row>
    <row r="218" spans="1:12">
      <c r="A218" s="56">
        <v>373</v>
      </c>
      <c r="B218" s="57">
        <v>43.938392</v>
      </c>
      <c r="C218" s="58" t="s">
        <v>131</v>
      </c>
      <c r="D218" s="57">
        <v>0</v>
      </c>
      <c r="E218" s="57">
        <v>0</v>
      </c>
      <c r="F218" s="57">
        <v>2.4857290000000001</v>
      </c>
      <c r="G218" s="57">
        <v>43.938388000000003</v>
      </c>
      <c r="H218" s="59">
        <f t="shared" si="6"/>
        <v>0.99999990896344138</v>
      </c>
      <c r="I218" s="57">
        <v>14.022669</v>
      </c>
      <c r="J218" s="59">
        <f t="shared" si="7"/>
        <v>0.31914388218849704</v>
      </c>
      <c r="K218" s="1">
        <v>0</v>
      </c>
      <c r="L218" s="57">
        <v>0</v>
      </c>
    </row>
    <row r="219" spans="1:12">
      <c r="A219" s="56">
        <v>374</v>
      </c>
      <c r="B219" s="57">
        <v>57.415143</v>
      </c>
      <c r="C219" s="58" t="s">
        <v>130</v>
      </c>
      <c r="D219" s="57">
        <v>0</v>
      </c>
      <c r="E219" s="57">
        <v>9.1747870000000002</v>
      </c>
      <c r="F219" s="57">
        <v>57.415143</v>
      </c>
      <c r="G219" s="57">
        <v>57.415143999999998</v>
      </c>
      <c r="H219" s="59">
        <f t="shared" si="6"/>
        <v>1.0000000174170078</v>
      </c>
      <c r="I219" s="57">
        <v>26.458041999999999</v>
      </c>
      <c r="J219" s="59">
        <f t="shared" si="7"/>
        <v>0.46081992689628937</v>
      </c>
      <c r="K219" s="1">
        <v>0</v>
      </c>
      <c r="L219" s="57">
        <v>0</v>
      </c>
    </row>
    <row r="220" spans="1:12">
      <c r="A220" s="56">
        <v>375</v>
      </c>
      <c r="B220" s="57">
        <v>134.73774700000001</v>
      </c>
      <c r="C220" s="58" t="s">
        <v>130</v>
      </c>
      <c r="D220" s="57">
        <v>2.1524770000000002</v>
      </c>
      <c r="E220" s="57">
        <v>0</v>
      </c>
      <c r="F220" s="57">
        <v>134.73774700000001</v>
      </c>
      <c r="G220" s="57">
        <v>37.278829999999999</v>
      </c>
      <c r="H220" s="59">
        <f t="shared" si="6"/>
        <v>0.27667695823947536</v>
      </c>
      <c r="I220" s="57">
        <v>47.971438999999997</v>
      </c>
      <c r="J220" s="59">
        <f t="shared" si="7"/>
        <v>0.35603563268725275</v>
      </c>
      <c r="K220" s="1">
        <v>81</v>
      </c>
      <c r="L220" s="57">
        <v>134.73774700000001</v>
      </c>
    </row>
    <row r="221" spans="1:12">
      <c r="A221" s="56">
        <v>376</v>
      </c>
      <c r="B221" s="57">
        <v>84.386514000000005</v>
      </c>
      <c r="C221" s="58" t="s">
        <v>130</v>
      </c>
      <c r="D221" s="57">
        <v>0</v>
      </c>
      <c r="E221" s="57">
        <v>0</v>
      </c>
      <c r="F221" s="57">
        <v>82.527300999999994</v>
      </c>
      <c r="G221" s="57">
        <v>6.2283049999999998</v>
      </c>
      <c r="H221" s="59">
        <f t="shared" si="6"/>
        <v>7.380687629779327E-2</v>
      </c>
      <c r="I221" s="57">
        <v>26.489414</v>
      </c>
      <c r="J221" s="59">
        <f t="shared" si="7"/>
        <v>0.3139057740908695</v>
      </c>
      <c r="K221" s="1">
        <v>47</v>
      </c>
      <c r="L221" s="57">
        <v>84.386514000000005</v>
      </c>
    </row>
    <row r="222" spans="1:12">
      <c r="A222" s="56">
        <v>377</v>
      </c>
      <c r="B222" s="57">
        <v>224.28400199999999</v>
      </c>
      <c r="C222" s="58" t="s">
        <v>130</v>
      </c>
      <c r="D222" s="57">
        <v>7.6582569999999999</v>
      </c>
      <c r="E222" s="57">
        <v>0</v>
      </c>
      <c r="F222" s="57">
        <v>72.717489</v>
      </c>
      <c r="G222" s="57">
        <v>80.564217999999997</v>
      </c>
      <c r="H222" s="59">
        <f t="shared" si="6"/>
        <v>0.35920626206767969</v>
      </c>
      <c r="I222" s="57">
        <v>111.37936000000001</v>
      </c>
      <c r="J222" s="59">
        <f t="shared" si="7"/>
        <v>0.49659966384940829</v>
      </c>
      <c r="K222" s="1">
        <v>34</v>
      </c>
      <c r="L222" s="57">
        <v>224.28400199999999</v>
      </c>
    </row>
    <row r="223" spans="1:12">
      <c r="A223" s="56">
        <v>378</v>
      </c>
      <c r="B223" s="57">
        <v>898.05250000000001</v>
      </c>
      <c r="C223" s="58" t="s">
        <v>131</v>
      </c>
      <c r="D223" s="57">
        <v>0</v>
      </c>
      <c r="E223" s="57">
        <v>0</v>
      </c>
      <c r="F223" s="57">
        <v>169.205747</v>
      </c>
      <c r="G223" s="57">
        <v>0</v>
      </c>
      <c r="H223" s="59">
        <f t="shared" si="6"/>
        <v>0</v>
      </c>
      <c r="I223" s="57">
        <v>112.31700499999999</v>
      </c>
      <c r="J223" s="59">
        <f t="shared" si="7"/>
        <v>0.12506730397164975</v>
      </c>
      <c r="K223" s="1">
        <v>7</v>
      </c>
      <c r="L223" s="57">
        <v>0</v>
      </c>
    </row>
    <row r="224" spans="1:12">
      <c r="A224" s="56">
        <v>380</v>
      </c>
      <c r="B224" s="57">
        <v>214.42681400000001</v>
      </c>
      <c r="C224" s="58" t="s">
        <v>131</v>
      </c>
      <c r="D224" s="57">
        <v>179.27650499999999</v>
      </c>
      <c r="E224" s="57">
        <v>9.3346730000000004</v>
      </c>
      <c r="F224" s="57">
        <v>124.98838000000001</v>
      </c>
      <c r="G224" s="57">
        <v>214.42658499999999</v>
      </c>
      <c r="H224" s="59">
        <f t="shared" si="6"/>
        <v>0.9999989320365501</v>
      </c>
      <c r="I224" s="57">
        <v>131.42420100000001</v>
      </c>
      <c r="J224" s="59">
        <f t="shared" si="7"/>
        <v>0.61290935843499506</v>
      </c>
      <c r="K224" s="1">
        <v>3</v>
      </c>
      <c r="L224" s="57">
        <v>0</v>
      </c>
    </row>
    <row r="225" spans="1:12">
      <c r="A225" s="56">
        <v>381</v>
      </c>
      <c r="B225" s="57">
        <v>98.606485000000006</v>
      </c>
      <c r="C225" s="58" t="s">
        <v>130</v>
      </c>
      <c r="D225" s="57">
        <v>3.8831180000000001</v>
      </c>
      <c r="E225" s="57">
        <v>0</v>
      </c>
      <c r="F225" s="57">
        <v>36.171348999999999</v>
      </c>
      <c r="G225" s="57">
        <v>0</v>
      </c>
      <c r="H225" s="59">
        <f t="shared" si="6"/>
        <v>0</v>
      </c>
      <c r="I225" s="57">
        <v>60.324015000000003</v>
      </c>
      <c r="J225" s="59">
        <f t="shared" si="7"/>
        <v>0.61176518968301119</v>
      </c>
      <c r="K225" s="1">
        <v>53</v>
      </c>
      <c r="L225" s="57">
        <v>0</v>
      </c>
    </row>
    <row r="226" spans="1:12">
      <c r="A226" s="56">
        <v>382</v>
      </c>
      <c r="B226" s="57">
        <v>367.92603400000002</v>
      </c>
      <c r="C226" s="58" t="s">
        <v>131</v>
      </c>
      <c r="D226" s="57">
        <v>78.978671000000006</v>
      </c>
      <c r="E226" s="57">
        <v>46.958981000000001</v>
      </c>
      <c r="F226" s="57">
        <v>347.672078</v>
      </c>
      <c r="G226" s="57">
        <v>367.922684</v>
      </c>
      <c r="H226" s="59">
        <f t="shared" si="6"/>
        <v>0.99999089490905657</v>
      </c>
      <c r="I226" s="57">
        <v>174.56776400000001</v>
      </c>
      <c r="J226" s="59">
        <f t="shared" si="7"/>
        <v>0.47446428865645318</v>
      </c>
      <c r="K226" s="1">
        <v>0</v>
      </c>
      <c r="L226" s="57">
        <v>0</v>
      </c>
    </row>
    <row r="227" spans="1:12">
      <c r="A227" s="56">
        <v>383</v>
      </c>
      <c r="B227" s="57">
        <v>134.4409</v>
      </c>
      <c r="C227" s="58" t="s">
        <v>131</v>
      </c>
      <c r="D227" s="57">
        <v>0</v>
      </c>
      <c r="E227" s="57">
        <v>0</v>
      </c>
      <c r="F227" s="57">
        <v>68.685210999999995</v>
      </c>
      <c r="G227" s="57">
        <v>134.4409</v>
      </c>
      <c r="H227" s="59">
        <f t="shared" si="6"/>
        <v>1</v>
      </c>
      <c r="I227" s="57">
        <v>82.467005</v>
      </c>
      <c r="J227" s="59">
        <f t="shared" si="7"/>
        <v>0.61340711792319158</v>
      </c>
      <c r="K227" s="1">
        <v>0</v>
      </c>
      <c r="L227" s="57">
        <v>0</v>
      </c>
    </row>
    <row r="228" spans="1:12">
      <c r="A228" s="56">
        <v>384</v>
      </c>
      <c r="B228" s="57">
        <v>196.90554900000001</v>
      </c>
      <c r="C228" s="58" t="s">
        <v>130</v>
      </c>
      <c r="D228" s="57">
        <v>71.043971999999997</v>
      </c>
      <c r="E228" s="57">
        <v>118.381767</v>
      </c>
      <c r="F228" s="57">
        <v>188.16779099999999</v>
      </c>
      <c r="G228" s="57">
        <v>196.90555000000001</v>
      </c>
      <c r="H228" s="59">
        <f t="shared" si="6"/>
        <v>1.0000000050785771</v>
      </c>
      <c r="I228" s="57">
        <v>151.61699999999999</v>
      </c>
      <c r="J228" s="59">
        <f t="shared" si="7"/>
        <v>0.76999861491968413</v>
      </c>
      <c r="K228" s="1">
        <v>16</v>
      </c>
      <c r="L228" s="57">
        <v>0</v>
      </c>
    </row>
    <row r="229" spans="1:12">
      <c r="A229" s="56">
        <v>385</v>
      </c>
      <c r="B229" s="57">
        <v>92.883341999999999</v>
      </c>
      <c r="C229" s="58" t="s">
        <v>131</v>
      </c>
      <c r="D229" s="57">
        <v>76.041130999999993</v>
      </c>
      <c r="E229" s="57">
        <v>16.176629999999999</v>
      </c>
      <c r="F229" s="57">
        <v>44.112929999999999</v>
      </c>
      <c r="G229" s="57">
        <v>92.883341999999999</v>
      </c>
      <c r="H229" s="59">
        <f t="shared" si="6"/>
        <v>1</v>
      </c>
      <c r="I229" s="57">
        <v>67.586617000000004</v>
      </c>
      <c r="J229" s="59">
        <f t="shared" si="7"/>
        <v>0.72765057269364841</v>
      </c>
      <c r="K229" s="1">
        <v>12</v>
      </c>
      <c r="L229" s="57">
        <v>0</v>
      </c>
    </row>
    <row r="230" spans="1:12">
      <c r="A230" s="56">
        <v>386</v>
      </c>
      <c r="B230" s="57">
        <v>226.39487600000001</v>
      </c>
      <c r="C230" s="58" t="s">
        <v>131</v>
      </c>
      <c r="D230" s="57">
        <v>89.503372999999996</v>
      </c>
      <c r="E230" s="57">
        <v>86.807522000000006</v>
      </c>
      <c r="F230" s="57">
        <v>217.478137</v>
      </c>
      <c r="G230" s="57">
        <v>226.39487700000001</v>
      </c>
      <c r="H230" s="59">
        <f t="shared" si="6"/>
        <v>1.0000000044170612</v>
      </c>
      <c r="I230" s="57">
        <v>175.23946699999999</v>
      </c>
      <c r="J230" s="59">
        <f t="shared" si="7"/>
        <v>0.77404343285578592</v>
      </c>
      <c r="K230" s="1">
        <v>3</v>
      </c>
      <c r="L230" s="57">
        <v>0</v>
      </c>
    </row>
    <row r="231" spans="1:12">
      <c r="A231" s="56">
        <v>387</v>
      </c>
      <c r="B231" s="57">
        <v>38.472831999999997</v>
      </c>
      <c r="C231" s="58" t="s">
        <v>131</v>
      </c>
      <c r="D231" s="57">
        <v>0</v>
      </c>
      <c r="E231" s="57">
        <v>0</v>
      </c>
      <c r="F231" s="57">
        <v>33.853541999999997</v>
      </c>
      <c r="G231" s="57">
        <v>38.472831999999997</v>
      </c>
      <c r="H231" s="59">
        <f t="shared" si="6"/>
        <v>1</v>
      </c>
      <c r="I231" s="57">
        <v>38.472831999999997</v>
      </c>
      <c r="J231" s="59">
        <f t="shared" si="7"/>
        <v>1</v>
      </c>
      <c r="K231" s="1">
        <v>0</v>
      </c>
      <c r="L231" s="57">
        <v>0</v>
      </c>
    </row>
    <row r="232" spans="1:12">
      <c r="A232" s="56">
        <v>388</v>
      </c>
      <c r="B232" s="57">
        <v>93.472081000000003</v>
      </c>
      <c r="C232" s="58" t="s">
        <v>131</v>
      </c>
      <c r="D232" s="57">
        <v>0</v>
      </c>
      <c r="E232" s="57">
        <v>0</v>
      </c>
      <c r="F232" s="57">
        <v>87.966206</v>
      </c>
      <c r="G232" s="57">
        <v>93.472081000000003</v>
      </c>
      <c r="H232" s="59">
        <f t="shared" si="6"/>
        <v>1</v>
      </c>
      <c r="I232" s="57">
        <v>50.718296000000002</v>
      </c>
      <c r="J232" s="59">
        <f t="shared" si="7"/>
        <v>0.54260368933050718</v>
      </c>
      <c r="K232" s="1">
        <v>1</v>
      </c>
      <c r="L232" s="57">
        <v>0</v>
      </c>
    </row>
    <row r="233" spans="1:12">
      <c r="A233" s="56">
        <v>389</v>
      </c>
      <c r="B233" s="57">
        <v>619.47749799999997</v>
      </c>
      <c r="C233" s="58" t="s">
        <v>131</v>
      </c>
      <c r="D233" s="57">
        <v>49.473775000000003</v>
      </c>
      <c r="E233" s="57">
        <v>42.122723999999998</v>
      </c>
      <c r="F233" s="57">
        <v>416.50715400000001</v>
      </c>
      <c r="G233" s="57">
        <v>505.85698100000002</v>
      </c>
      <c r="H233" s="59">
        <f t="shared" si="6"/>
        <v>0.81658653079921883</v>
      </c>
      <c r="I233" s="57">
        <v>299.23843299999999</v>
      </c>
      <c r="J233" s="59">
        <f t="shared" si="7"/>
        <v>0.48304972168658172</v>
      </c>
      <c r="K233" s="1">
        <v>3</v>
      </c>
      <c r="L233" s="57">
        <v>0</v>
      </c>
    </row>
    <row r="234" spans="1:12">
      <c r="A234" s="56">
        <v>393</v>
      </c>
      <c r="B234" s="57">
        <v>800.17645500000003</v>
      </c>
      <c r="C234" s="58" t="s">
        <v>131</v>
      </c>
      <c r="D234" s="57">
        <v>33.878647000000001</v>
      </c>
      <c r="E234" s="57">
        <v>34.276169000000003</v>
      </c>
      <c r="F234" s="57">
        <v>93.988753000000003</v>
      </c>
      <c r="G234" s="57">
        <v>0</v>
      </c>
      <c r="H234" s="59">
        <f t="shared" si="6"/>
        <v>0</v>
      </c>
      <c r="I234" s="57">
        <v>145.58646999999999</v>
      </c>
      <c r="J234" s="59">
        <f t="shared" si="7"/>
        <v>0.18194295656949813</v>
      </c>
      <c r="K234" s="1">
        <v>23</v>
      </c>
      <c r="L234" s="57">
        <v>0</v>
      </c>
    </row>
    <row r="235" spans="1:12">
      <c r="A235" s="56">
        <v>394</v>
      </c>
      <c r="B235" s="57">
        <v>33.077759999999998</v>
      </c>
      <c r="C235" s="58" t="s">
        <v>130</v>
      </c>
      <c r="D235" s="57">
        <v>0</v>
      </c>
      <c r="E235" s="57">
        <v>0</v>
      </c>
      <c r="F235" s="57">
        <v>3.149457</v>
      </c>
      <c r="G235" s="57">
        <v>0</v>
      </c>
      <c r="H235" s="59">
        <f t="shared" si="6"/>
        <v>0</v>
      </c>
      <c r="I235" s="57">
        <v>19.020567</v>
      </c>
      <c r="J235" s="59">
        <f t="shared" si="7"/>
        <v>0.57502584818319014</v>
      </c>
      <c r="K235" s="1">
        <v>5</v>
      </c>
      <c r="L235" s="57">
        <v>0</v>
      </c>
    </row>
    <row r="236" spans="1:12">
      <c r="A236" s="56">
        <v>395</v>
      </c>
      <c r="B236" s="57">
        <v>8.4278230000000001</v>
      </c>
      <c r="C236" s="58" t="s">
        <v>130</v>
      </c>
      <c r="D236" s="57">
        <v>7.6462349999999999</v>
      </c>
      <c r="E236" s="57">
        <v>2.5000000000000001E-5</v>
      </c>
      <c r="F236" s="57">
        <v>4.8683449999999997</v>
      </c>
      <c r="G236" s="57">
        <v>8.4278230000000001</v>
      </c>
      <c r="H236" s="59">
        <f t="shared" si="6"/>
        <v>1</v>
      </c>
      <c r="I236" s="57">
        <v>8.4278230000000001</v>
      </c>
      <c r="J236" s="59">
        <f t="shared" si="7"/>
        <v>1</v>
      </c>
      <c r="K236" s="1">
        <v>2</v>
      </c>
      <c r="L236" s="57">
        <v>0</v>
      </c>
    </row>
    <row r="237" spans="1:12">
      <c r="A237" s="56">
        <v>396</v>
      </c>
      <c r="B237" s="57">
        <v>175.950333</v>
      </c>
      <c r="C237" s="58" t="s">
        <v>130</v>
      </c>
      <c r="D237" s="57">
        <v>0</v>
      </c>
      <c r="E237" s="57">
        <v>0</v>
      </c>
      <c r="F237" s="57">
        <v>0</v>
      </c>
      <c r="G237" s="57">
        <v>0</v>
      </c>
      <c r="H237" s="59">
        <f t="shared" si="6"/>
        <v>0</v>
      </c>
      <c r="I237" s="57">
        <v>12.698646</v>
      </c>
      <c r="J237" s="59">
        <f t="shared" si="7"/>
        <v>7.2171764517206111E-2</v>
      </c>
      <c r="K237" s="1">
        <v>2</v>
      </c>
      <c r="L237" s="57">
        <v>0</v>
      </c>
    </row>
    <row r="238" spans="1:12">
      <c r="A238" s="56">
        <v>397</v>
      </c>
      <c r="B238" s="57">
        <v>2.1306759999999998</v>
      </c>
      <c r="C238" s="58" t="s">
        <v>131</v>
      </c>
      <c r="D238" s="57">
        <v>0</v>
      </c>
      <c r="E238" s="57">
        <v>0</v>
      </c>
      <c r="F238" s="57">
        <v>2.1306759999999998</v>
      </c>
      <c r="G238" s="57">
        <v>2.1306759999999998</v>
      </c>
      <c r="H238" s="59">
        <f t="shared" si="6"/>
        <v>1</v>
      </c>
      <c r="I238" s="57">
        <v>2.1275490000000001</v>
      </c>
      <c r="J238" s="59">
        <f t="shared" si="7"/>
        <v>0.99853239065911492</v>
      </c>
      <c r="K238" s="1">
        <v>0</v>
      </c>
      <c r="L238" s="57">
        <v>0</v>
      </c>
    </row>
    <row r="239" spans="1:12">
      <c r="A239" s="56">
        <v>398</v>
      </c>
      <c r="B239" s="57">
        <v>635.13078299999995</v>
      </c>
      <c r="C239" s="58" t="s">
        <v>130</v>
      </c>
      <c r="D239" s="57">
        <v>15.606897999999999</v>
      </c>
      <c r="E239" s="57">
        <v>12.88686</v>
      </c>
      <c r="F239" s="57">
        <v>446.68215800000002</v>
      </c>
      <c r="G239" s="57">
        <v>294.63160099999999</v>
      </c>
      <c r="H239" s="59">
        <f t="shared" si="6"/>
        <v>0.46389123135919552</v>
      </c>
      <c r="I239" s="57">
        <v>219.28846300000001</v>
      </c>
      <c r="J239" s="59">
        <f t="shared" si="7"/>
        <v>0.34526505228451509</v>
      </c>
      <c r="K239" s="1">
        <v>34</v>
      </c>
      <c r="L239" s="57">
        <v>395.95823300000001</v>
      </c>
    </row>
    <row r="240" spans="1:12">
      <c r="A240" s="56">
        <v>399</v>
      </c>
      <c r="B240" s="57">
        <v>43.403669000000001</v>
      </c>
      <c r="C240" s="58" t="s">
        <v>130</v>
      </c>
      <c r="D240" s="57">
        <v>0</v>
      </c>
      <c r="E240" s="57">
        <v>0</v>
      </c>
      <c r="F240" s="57">
        <v>43.403669999999998</v>
      </c>
      <c r="G240" s="57">
        <v>43.403669000000001</v>
      </c>
      <c r="H240" s="59">
        <f t="shared" si="6"/>
        <v>1</v>
      </c>
      <c r="I240" s="57">
        <v>27.961476000000001</v>
      </c>
      <c r="J240" s="59">
        <f t="shared" si="7"/>
        <v>0.64421917879799517</v>
      </c>
      <c r="K240" s="1">
        <v>0</v>
      </c>
      <c r="L240" s="57">
        <v>0</v>
      </c>
    </row>
    <row r="241" spans="1:12">
      <c r="A241" s="56">
        <v>400</v>
      </c>
      <c r="B241" s="57">
        <v>101.685507</v>
      </c>
      <c r="C241" s="58" t="s">
        <v>131</v>
      </c>
      <c r="D241" s="57">
        <v>0</v>
      </c>
      <c r="E241" s="57">
        <v>0</v>
      </c>
      <c r="F241" s="57">
        <v>0</v>
      </c>
      <c r="G241" s="57">
        <v>0</v>
      </c>
      <c r="H241" s="59">
        <f t="shared" si="6"/>
        <v>0</v>
      </c>
      <c r="I241" s="57">
        <v>48.658937999999999</v>
      </c>
      <c r="J241" s="59">
        <f t="shared" si="7"/>
        <v>0.47852382739262928</v>
      </c>
      <c r="K241" s="1">
        <v>0</v>
      </c>
      <c r="L241" s="57">
        <v>0</v>
      </c>
    </row>
    <row r="242" spans="1:12">
      <c r="A242" s="56">
        <v>401</v>
      </c>
      <c r="B242" s="57">
        <v>337.99264499999998</v>
      </c>
      <c r="C242" s="58" t="s">
        <v>130</v>
      </c>
      <c r="D242" s="57">
        <v>85.281148000000002</v>
      </c>
      <c r="E242" s="57">
        <v>0</v>
      </c>
      <c r="F242" s="57">
        <v>290.19592299999999</v>
      </c>
      <c r="G242" s="57">
        <v>337.99264399999998</v>
      </c>
      <c r="H242" s="59">
        <f t="shared" si="6"/>
        <v>0.99999999704135578</v>
      </c>
      <c r="I242" s="57">
        <v>272.00818700000002</v>
      </c>
      <c r="J242" s="59">
        <f t="shared" si="7"/>
        <v>0.80477546190391225</v>
      </c>
      <c r="K242" s="1">
        <v>25</v>
      </c>
      <c r="L242" s="57">
        <v>0</v>
      </c>
    </row>
    <row r="243" spans="1:12">
      <c r="A243" s="56">
        <v>403</v>
      </c>
      <c r="B243" s="57">
        <v>55.091862999999996</v>
      </c>
      <c r="C243" s="58" t="s">
        <v>131</v>
      </c>
      <c r="D243" s="57">
        <v>0</v>
      </c>
      <c r="E243" s="57">
        <v>0</v>
      </c>
      <c r="F243" s="57">
        <v>32.135402999999997</v>
      </c>
      <c r="G243" s="57">
        <v>55.091862999999996</v>
      </c>
      <c r="H243" s="59">
        <f t="shared" si="6"/>
        <v>1</v>
      </c>
      <c r="I243" s="57">
        <v>22.881001000000001</v>
      </c>
      <c r="J243" s="59">
        <f t="shared" si="7"/>
        <v>0.41532450990085418</v>
      </c>
      <c r="K243" s="1">
        <v>0</v>
      </c>
      <c r="L243" s="57">
        <v>0</v>
      </c>
    </row>
    <row r="244" spans="1:12">
      <c r="A244" s="56">
        <v>404</v>
      </c>
      <c r="B244" s="57">
        <v>26.637003</v>
      </c>
      <c r="C244" s="58" t="s">
        <v>131</v>
      </c>
      <c r="D244" s="57">
        <v>0</v>
      </c>
      <c r="E244" s="57">
        <v>0</v>
      </c>
      <c r="F244" s="57">
        <v>14.927614</v>
      </c>
      <c r="G244" s="57">
        <v>26.636686999999998</v>
      </c>
      <c r="H244" s="59">
        <f t="shared" si="6"/>
        <v>0.99998813680352849</v>
      </c>
      <c r="I244" s="57">
        <v>7.9618010000000004</v>
      </c>
      <c r="J244" s="59">
        <f t="shared" si="7"/>
        <v>0.2989000301572966</v>
      </c>
      <c r="K244" s="1">
        <v>0</v>
      </c>
      <c r="L244" s="57">
        <v>0</v>
      </c>
    </row>
    <row r="245" spans="1:12">
      <c r="A245" s="56">
        <v>406</v>
      </c>
      <c r="B245" s="57">
        <v>13.545738</v>
      </c>
      <c r="C245" s="58" t="s">
        <v>130</v>
      </c>
      <c r="D245" s="57">
        <v>0</v>
      </c>
      <c r="E245" s="57">
        <v>0</v>
      </c>
      <c r="F245" s="57">
        <v>0</v>
      </c>
      <c r="G245" s="57">
        <v>0.45497900000000002</v>
      </c>
      <c r="H245" s="59">
        <f t="shared" si="6"/>
        <v>3.358835081558495E-2</v>
      </c>
      <c r="I245" s="57">
        <v>10.971907</v>
      </c>
      <c r="J245" s="59">
        <f t="shared" si="7"/>
        <v>0.80998960706312195</v>
      </c>
      <c r="K245" s="1">
        <v>0</v>
      </c>
      <c r="L245" s="57">
        <v>7.9266350000000001</v>
      </c>
    </row>
    <row r="246" spans="1:12">
      <c r="A246" s="56">
        <v>407</v>
      </c>
      <c r="B246" s="57">
        <v>338.40244000000001</v>
      </c>
      <c r="C246" s="58" t="s">
        <v>131</v>
      </c>
      <c r="D246" s="57">
        <v>204.831199</v>
      </c>
      <c r="E246" s="57">
        <v>41.769371999999997</v>
      </c>
      <c r="F246" s="57">
        <v>335.04702800000001</v>
      </c>
      <c r="G246" s="57">
        <v>338.40244000000001</v>
      </c>
      <c r="H246" s="59">
        <f t="shared" si="6"/>
        <v>1</v>
      </c>
      <c r="I246" s="57">
        <v>193.71176500000001</v>
      </c>
      <c r="J246" s="59">
        <f t="shared" si="7"/>
        <v>0.57243016628367105</v>
      </c>
      <c r="K246" s="1">
        <v>3</v>
      </c>
      <c r="L246" s="57">
        <v>0</v>
      </c>
    </row>
    <row r="247" spans="1:12">
      <c r="A247" s="56">
        <v>408</v>
      </c>
      <c r="B247" s="57">
        <v>144.31818699999999</v>
      </c>
      <c r="C247" s="58" t="s">
        <v>130</v>
      </c>
      <c r="D247" s="57">
        <v>6.1672880000000001</v>
      </c>
      <c r="E247" s="57">
        <v>12.789099</v>
      </c>
      <c r="F247" s="57">
        <v>49.909032000000003</v>
      </c>
      <c r="G247" s="57">
        <v>129.65457599999999</v>
      </c>
      <c r="H247" s="59">
        <f t="shared" si="6"/>
        <v>0.89839388018365274</v>
      </c>
      <c r="I247" s="57">
        <v>132.07489100000001</v>
      </c>
      <c r="J247" s="59">
        <f t="shared" si="7"/>
        <v>0.91516456619566611</v>
      </c>
      <c r="K247" s="1">
        <v>2</v>
      </c>
      <c r="L247" s="57">
        <v>0</v>
      </c>
    </row>
    <row r="248" spans="1:12">
      <c r="A248" s="56">
        <v>409</v>
      </c>
      <c r="B248" s="57">
        <v>133.27044699999999</v>
      </c>
      <c r="C248" s="58" t="s">
        <v>130</v>
      </c>
      <c r="D248" s="57">
        <v>23.998802000000001</v>
      </c>
      <c r="E248" s="57">
        <v>65.525616999999997</v>
      </c>
      <c r="F248" s="57">
        <v>115.75417299999999</v>
      </c>
      <c r="G248" s="57">
        <v>133.270454</v>
      </c>
      <c r="H248" s="59">
        <f t="shared" si="6"/>
        <v>1.0000000525247732</v>
      </c>
      <c r="I248" s="57">
        <v>104.586314</v>
      </c>
      <c r="J248" s="59">
        <f t="shared" si="7"/>
        <v>0.78476748862409085</v>
      </c>
      <c r="K248" s="1">
        <v>1</v>
      </c>
      <c r="L248" s="57">
        <v>0</v>
      </c>
    </row>
    <row r="249" spans="1:12">
      <c r="A249" s="56">
        <v>410</v>
      </c>
      <c r="B249" s="57">
        <v>551.473882</v>
      </c>
      <c r="C249" s="58" t="s">
        <v>130</v>
      </c>
      <c r="D249" s="57">
        <v>251.002713</v>
      </c>
      <c r="E249" s="57">
        <v>116.994837</v>
      </c>
      <c r="F249" s="57">
        <v>284.81847599999998</v>
      </c>
      <c r="G249" s="57">
        <v>549.71104300000002</v>
      </c>
      <c r="H249" s="59">
        <f t="shared" si="6"/>
        <v>0.99680340437228543</v>
      </c>
      <c r="I249" s="57">
        <v>468.98233599999998</v>
      </c>
      <c r="J249" s="59">
        <f t="shared" si="7"/>
        <v>0.85041622333802558</v>
      </c>
      <c r="K249" s="1">
        <v>14</v>
      </c>
      <c r="L249" s="57">
        <v>0</v>
      </c>
    </row>
    <row r="250" spans="1:12">
      <c r="A250" s="56">
        <v>411</v>
      </c>
      <c r="B250" s="57">
        <v>577.70408899999995</v>
      </c>
      <c r="C250" s="58" t="s">
        <v>131</v>
      </c>
      <c r="D250" s="57">
        <v>6.979E-3</v>
      </c>
      <c r="E250" s="57">
        <v>3.3804880000000002</v>
      </c>
      <c r="F250" s="57">
        <v>35.077252000000001</v>
      </c>
      <c r="G250" s="57">
        <v>37.874979000000003</v>
      </c>
      <c r="H250" s="59">
        <f t="shared" si="6"/>
        <v>6.5561209832461484E-2</v>
      </c>
      <c r="I250" s="57">
        <v>151.560114</v>
      </c>
      <c r="J250" s="59">
        <f t="shared" si="7"/>
        <v>0.26234904146575982</v>
      </c>
      <c r="K250" s="1">
        <v>16</v>
      </c>
      <c r="L250" s="57">
        <v>0</v>
      </c>
    </row>
    <row r="251" spans="1:12">
      <c r="A251" s="56">
        <v>412</v>
      </c>
      <c r="B251" s="57">
        <v>27.229054000000001</v>
      </c>
      <c r="C251" s="58" t="s">
        <v>131</v>
      </c>
      <c r="D251" s="57">
        <v>0</v>
      </c>
      <c r="E251" s="57">
        <v>0</v>
      </c>
      <c r="F251" s="57">
        <v>27.229054000000001</v>
      </c>
      <c r="G251" s="57">
        <v>27.229054000000001</v>
      </c>
      <c r="H251" s="59">
        <f t="shared" si="6"/>
        <v>1</v>
      </c>
      <c r="I251" s="57">
        <v>14.95721</v>
      </c>
      <c r="J251" s="59">
        <f t="shared" si="7"/>
        <v>0.54931067381187748</v>
      </c>
      <c r="K251" s="1">
        <v>0</v>
      </c>
      <c r="L251" s="57">
        <v>0</v>
      </c>
    </row>
    <row r="252" spans="1:12">
      <c r="A252" s="56">
        <v>414</v>
      </c>
      <c r="B252" s="57">
        <v>38.490994999999998</v>
      </c>
      <c r="C252" s="58" t="s">
        <v>131</v>
      </c>
      <c r="D252" s="57">
        <v>31.321010000000001</v>
      </c>
      <c r="E252" s="57">
        <v>0</v>
      </c>
      <c r="F252" s="57">
        <v>38.490994999999998</v>
      </c>
      <c r="G252" s="57">
        <v>38.490994999999998</v>
      </c>
      <c r="H252" s="59">
        <f t="shared" si="6"/>
        <v>1</v>
      </c>
      <c r="I252" s="57">
        <v>35.128641000000002</v>
      </c>
      <c r="J252" s="59">
        <f t="shared" si="7"/>
        <v>0.91264569803924278</v>
      </c>
      <c r="K252" s="1">
        <v>1</v>
      </c>
      <c r="L252" s="57">
        <v>0</v>
      </c>
    </row>
    <row r="253" spans="1:12">
      <c r="A253" s="56">
        <v>415</v>
      </c>
      <c r="B253" s="57">
        <v>222.20383899999999</v>
      </c>
      <c r="C253" s="58" t="s">
        <v>131</v>
      </c>
      <c r="D253" s="57">
        <v>28.253902</v>
      </c>
      <c r="E253" s="57">
        <v>0</v>
      </c>
      <c r="F253" s="57">
        <v>178.12090000000001</v>
      </c>
      <c r="G253" s="57">
        <v>222.20237599999999</v>
      </c>
      <c r="H253" s="59">
        <f t="shared" si="6"/>
        <v>0.99999341595533819</v>
      </c>
      <c r="I253" s="57">
        <v>151.218209</v>
      </c>
      <c r="J253" s="59">
        <f t="shared" si="7"/>
        <v>0.68053823768544341</v>
      </c>
      <c r="K253" s="1">
        <v>0</v>
      </c>
      <c r="L253" s="57">
        <v>0</v>
      </c>
    </row>
    <row r="254" spans="1:12">
      <c r="A254" s="56">
        <v>416</v>
      </c>
      <c r="B254" s="57">
        <v>886.64946399999997</v>
      </c>
      <c r="C254" s="58" t="s">
        <v>130</v>
      </c>
      <c r="D254" s="57">
        <v>54.190731</v>
      </c>
      <c r="E254" s="57">
        <v>51.01932</v>
      </c>
      <c r="F254" s="57">
        <v>876.37785899999994</v>
      </c>
      <c r="G254" s="57">
        <v>0</v>
      </c>
      <c r="H254" s="59">
        <f t="shared" si="6"/>
        <v>0</v>
      </c>
      <c r="I254" s="57">
        <v>223.69965999999999</v>
      </c>
      <c r="J254" s="59">
        <f t="shared" si="7"/>
        <v>0.25229774457970011</v>
      </c>
      <c r="K254" s="1">
        <v>31</v>
      </c>
      <c r="L254" s="57">
        <v>0</v>
      </c>
    </row>
    <row r="255" spans="1:12">
      <c r="A255" s="56">
        <v>417</v>
      </c>
      <c r="B255" s="57">
        <v>9.9833599999999993</v>
      </c>
      <c r="C255" s="58" t="s">
        <v>130</v>
      </c>
      <c r="D255" s="57">
        <v>0</v>
      </c>
      <c r="E255" s="57">
        <v>0</v>
      </c>
      <c r="F255" s="57">
        <v>9.9833599999999993</v>
      </c>
      <c r="G255" s="57">
        <v>0</v>
      </c>
      <c r="H255" s="59">
        <f t="shared" si="6"/>
        <v>0</v>
      </c>
      <c r="I255" s="57">
        <v>2.1984870000000001</v>
      </c>
      <c r="J255" s="59">
        <f t="shared" si="7"/>
        <v>0.22021513798961473</v>
      </c>
      <c r="K255" s="1">
        <v>0</v>
      </c>
      <c r="L255" s="57">
        <v>0</v>
      </c>
    </row>
    <row r="256" spans="1:12">
      <c r="A256" s="56">
        <v>419</v>
      </c>
      <c r="B256" s="57">
        <v>658.56121700000006</v>
      </c>
      <c r="C256" s="58" t="s">
        <v>131</v>
      </c>
      <c r="D256" s="57">
        <v>0</v>
      </c>
      <c r="E256" s="57">
        <v>0</v>
      </c>
      <c r="F256" s="57">
        <v>498.20864499999999</v>
      </c>
      <c r="G256" s="57">
        <v>658.56120699999997</v>
      </c>
      <c r="H256" s="59">
        <f t="shared" si="6"/>
        <v>0.99999998481538266</v>
      </c>
      <c r="I256" s="57">
        <v>526.10295499999995</v>
      </c>
      <c r="J256" s="59">
        <f t="shared" si="7"/>
        <v>0.79886719931155603</v>
      </c>
      <c r="K256" s="1">
        <v>125</v>
      </c>
      <c r="L256" s="57">
        <v>0</v>
      </c>
    </row>
    <row r="257" spans="1:12">
      <c r="A257" s="56">
        <v>420</v>
      </c>
      <c r="B257" s="57">
        <v>469.79648800000001</v>
      </c>
      <c r="C257" s="58" t="s">
        <v>130</v>
      </c>
      <c r="D257" s="57">
        <v>0</v>
      </c>
      <c r="E257" s="57">
        <v>0</v>
      </c>
      <c r="F257" s="57">
        <v>136.46310700000001</v>
      </c>
      <c r="G257" s="57">
        <v>4.4770000000000001E-3</v>
      </c>
      <c r="H257" s="59">
        <f t="shared" si="6"/>
        <v>9.5296582974881673E-6</v>
      </c>
      <c r="I257" s="57">
        <v>174.00263000000001</v>
      </c>
      <c r="J257" s="59">
        <f t="shared" si="7"/>
        <v>0.37037873727144593</v>
      </c>
      <c r="K257" s="1">
        <v>19</v>
      </c>
      <c r="L257" s="57">
        <v>0.14330399999999999</v>
      </c>
    </row>
    <row r="258" spans="1:12">
      <c r="A258" s="56">
        <v>421</v>
      </c>
      <c r="B258" s="57">
        <v>10.931772</v>
      </c>
      <c r="C258" s="58" t="s">
        <v>130</v>
      </c>
      <c r="D258" s="57">
        <v>0</v>
      </c>
      <c r="E258" s="57">
        <v>0</v>
      </c>
      <c r="F258" s="57">
        <v>10.172423</v>
      </c>
      <c r="G258" s="57">
        <v>0.10059800000000001</v>
      </c>
      <c r="H258" s="59">
        <f t="shared" si="6"/>
        <v>9.2023507259390343E-3</v>
      </c>
      <c r="I258" s="57">
        <v>3.509347</v>
      </c>
      <c r="J258" s="59">
        <f t="shared" si="7"/>
        <v>0.32102270336410232</v>
      </c>
      <c r="K258" s="1">
        <v>0</v>
      </c>
      <c r="L258" s="57">
        <v>0</v>
      </c>
    </row>
    <row r="259" spans="1:12">
      <c r="A259" s="56">
        <v>422</v>
      </c>
      <c r="B259" s="57">
        <v>92.134649999999993</v>
      </c>
      <c r="C259" s="58" t="s">
        <v>130</v>
      </c>
      <c r="D259" s="57">
        <v>20.736747999999999</v>
      </c>
      <c r="E259" s="57">
        <v>29.386616</v>
      </c>
      <c r="F259" s="57">
        <v>83.768180999999998</v>
      </c>
      <c r="G259" s="57">
        <v>89.605031999999994</v>
      </c>
      <c r="H259" s="59">
        <f t="shared" ref="H259:H322" si="8">G259/B259</f>
        <v>0.97254433592573475</v>
      </c>
      <c r="I259" s="57">
        <v>50.574154999999998</v>
      </c>
      <c r="J259" s="59">
        <f t="shared" ref="J259:J322" si="9">I259/B259</f>
        <v>0.54891569024248754</v>
      </c>
      <c r="K259" s="1">
        <v>8</v>
      </c>
      <c r="L259" s="57">
        <v>0</v>
      </c>
    </row>
    <row r="260" spans="1:12">
      <c r="A260" s="56">
        <v>423</v>
      </c>
      <c r="B260" s="57">
        <v>103.519766</v>
      </c>
      <c r="C260" s="58" t="s">
        <v>130</v>
      </c>
      <c r="D260" s="57">
        <v>0</v>
      </c>
      <c r="E260" s="57">
        <v>0</v>
      </c>
      <c r="F260" s="57">
        <v>72.591175000000007</v>
      </c>
      <c r="G260" s="57">
        <v>26.007249000000002</v>
      </c>
      <c r="H260" s="59">
        <f t="shared" si="8"/>
        <v>0.25122978929453915</v>
      </c>
      <c r="I260" s="57">
        <v>52.383360000000003</v>
      </c>
      <c r="J260" s="59">
        <f t="shared" si="9"/>
        <v>0.50602278216123475</v>
      </c>
      <c r="K260" s="1">
        <v>2</v>
      </c>
      <c r="L260" s="57">
        <v>0</v>
      </c>
    </row>
    <row r="261" spans="1:12">
      <c r="A261" s="56">
        <v>425</v>
      </c>
      <c r="B261" s="57">
        <v>245.81881200000001</v>
      </c>
      <c r="C261" s="58" t="s">
        <v>130</v>
      </c>
      <c r="D261" s="57">
        <v>28.562054</v>
      </c>
      <c r="E261" s="57">
        <v>15.656375000000001</v>
      </c>
      <c r="F261" s="57">
        <v>245.762936</v>
      </c>
      <c r="G261" s="57">
        <v>237.35560799999999</v>
      </c>
      <c r="H261" s="59">
        <f t="shared" si="8"/>
        <v>0.96557137376451063</v>
      </c>
      <c r="I261" s="57">
        <v>170.182052</v>
      </c>
      <c r="J261" s="59">
        <f t="shared" si="9"/>
        <v>0.69230686868668123</v>
      </c>
      <c r="K261" s="1">
        <v>11</v>
      </c>
      <c r="L261" s="57">
        <v>0</v>
      </c>
    </row>
    <row r="262" spans="1:12">
      <c r="A262" s="56">
        <v>426</v>
      </c>
      <c r="B262" s="57">
        <v>1329.500043</v>
      </c>
      <c r="C262" s="58" t="s">
        <v>130</v>
      </c>
      <c r="D262" s="57">
        <v>105.812646</v>
      </c>
      <c r="E262" s="57">
        <v>76.852957000000004</v>
      </c>
      <c r="F262" s="57">
        <v>592.511571</v>
      </c>
      <c r="G262" s="57">
        <v>532.83622400000002</v>
      </c>
      <c r="H262" s="59">
        <f t="shared" si="8"/>
        <v>0.40077939583789846</v>
      </c>
      <c r="I262" s="57">
        <v>635.698351</v>
      </c>
      <c r="J262" s="59">
        <f t="shared" si="9"/>
        <v>0.47814842455029538</v>
      </c>
      <c r="K262" s="1">
        <v>16</v>
      </c>
      <c r="L262" s="57">
        <v>0</v>
      </c>
    </row>
    <row r="263" spans="1:12">
      <c r="A263" s="56">
        <v>427</v>
      </c>
      <c r="B263" s="57">
        <v>612.08657000000005</v>
      </c>
      <c r="C263" s="58" t="s">
        <v>130</v>
      </c>
      <c r="D263" s="57">
        <v>162.469167</v>
      </c>
      <c r="E263" s="57">
        <v>126.122356</v>
      </c>
      <c r="F263" s="57">
        <v>532.62784199999999</v>
      </c>
      <c r="G263" s="57">
        <v>612.05581700000005</v>
      </c>
      <c r="H263" s="59">
        <f t="shared" si="8"/>
        <v>0.99994975710707068</v>
      </c>
      <c r="I263" s="57">
        <v>320.49660299999999</v>
      </c>
      <c r="J263" s="59">
        <f t="shared" si="9"/>
        <v>0.52361319249334282</v>
      </c>
      <c r="K263" s="1">
        <v>15</v>
      </c>
      <c r="L263" s="57">
        <v>0</v>
      </c>
    </row>
    <row r="264" spans="1:12">
      <c r="A264" s="56">
        <v>428</v>
      </c>
      <c r="B264" s="57">
        <v>78.768049000000005</v>
      </c>
      <c r="C264" s="58" t="s">
        <v>130</v>
      </c>
      <c r="D264" s="57">
        <v>0</v>
      </c>
      <c r="E264" s="57">
        <v>0</v>
      </c>
      <c r="F264" s="57">
        <v>35.196052000000002</v>
      </c>
      <c r="G264" s="57">
        <v>5.1E-5</v>
      </c>
      <c r="H264" s="59">
        <f t="shared" si="8"/>
        <v>6.4747065145665843E-7</v>
      </c>
      <c r="I264" s="57">
        <v>22.264896</v>
      </c>
      <c r="J264" s="59">
        <f t="shared" si="9"/>
        <v>0.28266405328891664</v>
      </c>
      <c r="K264" s="1">
        <v>2</v>
      </c>
      <c r="L264" s="57">
        <v>78.768049000000005</v>
      </c>
    </row>
    <row r="265" spans="1:12">
      <c r="A265" s="56">
        <v>431</v>
      </c>
      <c r="B265" s="57">
        <v>194.744023</v>
      </c>
      <c r="C265" s="58" t="s">
        <v>131</v>
      </c>
      <c r="D265" s="57">
        <v>14.134323</v>
      </c>
      <c r="E265" s="57">
        <v>0</v>
      </c>
      <c r="F265" s="57">
        <v>183.55075400000001</v>
      </c>
      <c r="G265" s="57">
        <v>194.744021</v>
      </c>
      <c r="H265" s="59">
        <f t="shared" si="8"/>
        <v>0.99999998973010851</v>
      </c>
      <c r="I265" s="57">
        <v>76.498700999999997</v>
      </c>
      <c r="J265" s="59">
        <f t="shared" si="9"/>
        <v>0.3928166822352232</v>
      </c>
      <c r="K265" s="1">
        <v>0</v>
      </c>
      <c r="L265" s="57">
        <v>0</v>
      </c>
    </row>
    <row r="266" spans="1:12">
      <c r="A266" s="56">
        <v>432</v>
      </c>
      <c r="B266" s="57">
        <v>129.46323000000001</v>
      </c>
      <c r="C266" s="58" t="s">
        <v>130</v>
      </c>
      <c r="D266" s="57">
        <v>0.66078899999999996</v>
      </c>
      <c r="E266" s="57">
        <v>1.030699</v>
      </c>
      <c r="F266" s="57">
        <v>98.945109000000002</v>
      </c>
      <c r="G266" s="57">
        <v>48.724657999999998</v>
      </c>
      <c r="H266" s="59">
        <f t="shared" si="8"/>
        <v>0.37635904804785109</v>
      </c>
      <c r="I266" s="57">
        <v>76.105003999999994</v>
      </c>
      <c r="J266" s="59">
        <f t="shared" si="9"/>
        <v>0.58785034175340745</v>
      </c>
      <c r="K266" s="1">
        <v>1</v>
      </c>
      <c r="L266" s="57">
        <v>0</v>
      </c>
    </row>
    <row r="267" spans="1:12">
      <c r="A267" s="56">
        <v>433</v>
      </c>
      <c r="B267" s="57">
        <v>43.185217999999999</v>
      </c>
      <c r="C267" s="58" t="s">
        <v>130</v>
      </c>
      <c r="D267" s="57">
        <v>0</v>
      </c>
      <c r="E267" s="57">
        <v>0</v>
      </c>
      <c r="F267" s="57">
        <v>36.003450999999998</v>
      </c>
      <c r="G267" s="57">
        <v>43.185212999999997</v>
      </c>
      <c r="H267" s="59">
        <f t="shared" si="8"/>
        <v>0.99999988421964192</v>
      </c>
      <c r="I267" s="57">
        <v>21.085546000000001</v>
      </c>
      <c r="J267" s="59">
        <f t="shared" si="9"/>
        <v>0.48825841286710653</v>
      </c>
      <c r="K267" s="1">
        <v>0</v>
      </c>
      <c r="L267" s="57">
        <v>0</v>
      </c>
    </row>
    <row r="268" spans="1:12">
      <c r="A268" s="56">
        <v>434</v>
      </c>
      <c r="B268" s="57">
        <v>256.98602</v>
      </c>
      <c r="C268" s="58" t="s">
        <v>130</v>
      </c>
      <c r="D268" s="57">
        <v>145.3622</v>
      </c>
      <c r="E268" s="57">
        <v>13.127395999999999</v>
      </c>
      <c r="F268" s="57">
        <v>124.21250999999999</v>
      </c>
      <c r="G268" s="57">
        <v>255.86533399999999</v>
      </c>
      <c r="H268" s="59">
        <f t="shared" si="8"/>
        <v>0.99563911686713535</v>
      </c>
      <c r="I268" s="57">
        <v>122.20783900000001</v>
      </c>
      <c r="J268" s="59">
        <f t="shared" si="9"/>
        <v>0.47554275131386525</v>
      </c>
      <c r="K268" s="1">
        <v>46</v>
      </c>
      <c r="L268" s="57">
        <v>0</v>
      </c>
    </row>
    <row r="269" spans="1:12">
      <c r="A269" s="56">
        <v>435</v>
      </c>
      <c r="B269" s="57">
        <v>31.578486999999999</v>
      </c>
      <c r="C269" s="58" t="s">
        <v>130</v>
      </c>
      <c r="D269" s="57">
        <v>0.14652799999999999</v>
      </c>
      <c r="E269" s="57">
        <v>0</v>
      </c>
      <c r="F269" s="57">
        <v>31.379650000000002</v>
      </c>
      <c r="G269" s="57">
        <v>31.578486000000002</v>
      </c>
      <c r="H269" s="59">
        <f t="shared" si="8"/>
        <v>0.99999996833287175</v>
      </c>
      <c r="I269" s="57">
        <v>10.560207999999999</v>
      </c>
      <c r="J269" s="59">
        <f t="shared" si="9"/>
        <v>0.33441146182842768</v>
      </c>
      <c r="K269" s="1">
        <v>0</v>
      </c>
      <c r="L269" s="57">
        <v>31.578486999999999</v>
      </c>
    </row>
    <row r="270" spans="1:12">
      <c r="A270" s="56">
        <v>436</v>
      </c>
      <c r="B270" s="57">
        <v>296.08435200000002</v>
      </c>
      <c r="C270" s="58" t="s">
        <v>131</v>
      </c>
      <c r="D270" s="57">
        <v>0</v>
      </c>
      <c r="E270" s="57">
        <v>0</v>
      </c>
      <c r="F270" s="57">
        <v>40.761586999999999</v>
      </c>
      <c r="G270" s="57">
        <v>0</v>
      </c>
      <c r="H270" s="59">
        <f t="shared" si="8"/>
        <v>0</v>
      </c>
      <c r="I270" s="57">
        <v>137.900431</v>
      </c>
      <c r="J270" s="59">
        <f t="shared" si="9"/>
        <v>0.46574710912111961</v>
      </c>
      <c r="K270" s="1">
        <v>9</v>
      </c>
      <c r="L270" s="57">
        <v>296.08435200000002</v>
      </c>
    </row>
    <row r="271" spans="1:12">
      <c r="A271" s="56">
        <v>437</v>
      </c>
      <c r="B271" s="57">
        <v>13.063040000000001</v>
      </c>
      <c r="C271" s="58" t="s">
        <v>130</v>
      </c>
      <c r="D271" s="57">
        <v>0.181057</v>
      </c>
      <c r="E271" s="57">
        <v>0</v>
      </c>
      <c r="F271" s="57">
        <v>6.9620959999999998</v>
      </c>
      <c r="G271" s="57">
        <v>13.063040000000001</v>
      </c>
      <c r="H271" s="59">
        <f t="shared" si="8"/>
        <v>1</v>
      </c>
      <c r="I271" s="57">
        <v>3.0614499999999998</v>
      </c>
      <c r="J271" s="59">
        <f t="shared" si="9"/>
        <v>0.23435968962814166</v>
      </c>
      <c r="K271" s="1">
        <v>0</v>
      </c>
      <c r="L271" s="57">
        <v>13.063040000000001</v>
      </c>
    </row>
    <row r="272" spans="1:12">
      <c r="A272" s="56">
        <v>438</v>
      </c>
      <c r="B272" s="57">
        <v>1659.592204</v>
      </c>
      <c r="C272" s="58" t="s">
        <v>131</v>
      </c>
      <c r="D272" s="57">
        <v>5.0411859999999997</v>
      </c>
      <c r="E272" s="57">
        <v>33.286822999999998</v>
      </c>
      <c r="F272" s="57">
        <v>104.60626600000001</v>
      </c>
      <c r="G272" s="57">
        <v>35.891148000000001</v>
      </c>
      <c r="H272" s="59">
        <f t="shared" si="8"/>
        <v>2.1626486261802181E-2</v>
      </c>
      <c r="I272" s="57">
        <v>229.764003</v>
      </c>
      <c r="J272" s="59">
        <f t="shared" si="9"/>
        <v>0.13844606069263024</v>
      </c>
      <c r="K272" s="1">
        <v>16</v>
      </c>
      <c r="L272" s="57">
        <v>1245.8364730000001</v>
      </c>
    </row>
    <row r="273" spans="1:12">
      <c r="A273" s="56">
        <v>440</v>
      </c>
      <c r="B273" s="57">
        <v>54.316879999999998</v>
      </c>
      <c r="C273" s="58" t="s">
        <v>130</v>
      </c>
      <c r="D273" s="57">
        <v>5.8326000000000003E-2</v>
      </c>
      <c r="E273" s="57">
        <v>0</v>
      </c>
      <c r="F273" s="57">
        <v>35.667862999999997</v>
      </c>
      <c r="G273" s="57">
        <v>36.124591000000002</v>
      </c>
      <c r="H273" s="59">
        <f t="shared" si="8"/>
        <v>0.66507117124547666</v>
      </c>
      <c r="I273" s="57">
        <v>22.667383999999998</v>
      </c>
      <c r="J273" s="59">
        <f t="shared" si="9"/>
        <v>0.41731748951707093</v>
      </c>
      <c r="K273" s="1">
        <v>0</v>
      </c>
      <c r="L273" s="57">
        <v>54.316879999999998</v>
      </c>
    </row>
    <row r="274" spans="1:12">
      <c r="A274" s="56">
        <v>441</v>
      </c>
      <c r="B274" s="57">
        <v>243.564885</v>
      </c>
      <c r="C274" s="58" t="s">
        <v>131</v>
      </c>
      <c r="D274" s="57">
        <v>0</v>
      </c>
      <c r="E274" s="57">
        <v>0</v>
      </c>
      <c r="F274" s="57">
        <v>0</v>
      </c>
      <c r="G274" s="57">
        <v>0</v>
      </c>
      <c r="H274" s="59">
        <f t="shared" si="8"/>
        <v>0</v>
      </c>
      <c r="I274" s="57">
        <v>41.395288000000001</v>
      </c>
      <c r="J274" s="59">
        <f t="shared" si="9"/>
        <v>0.16995589491481911</v>
      </c>
      <c r="K274" s="1">
        <v>0</v>
      </c>
      <c r="L274" s="57">
        <v>0</v>
      </c>
    </row>
    <row r="275" spans="1:12">
      <c r="A275" s="56">
        <v>443</v>
      </c>
      <c r="B275" s="57">
        <v>6.9126510000000003</v>
      </c>
      <c r="C275" s="58" t="s">
        <v>130</v>
      </c>
      <c r="D275" s="57">
        <v>0</v>
      </c>
      <c r="E275" s="57">
        <v>0</v>
      </c>
      <c r="F275" s="57">
        <v>6.8936000000000002</v>
      </c>
      <c r="G275" s="57">
        <v>0</v>
      </c>
      <c r="H275" s="59">
        <f t="shared" si="8"/>
        <v>0</v>
      </c>
      <c r="I275" s="57">
        <v>2.4533719999999999</v>
      </c>
      <c r="J275" s="59">
        <f t="shared" si="9"/>
        <v>0.35491043884610979</v>
      </c>
      <c r="K275" s="1">
        <v>0</v>
      </c>
      <c r="L275" s="57">
        <v>0</v>
      </c>
    </row>
    <row r="276" spans="1:12">
      <c r="A276" s="56">
        <v>448</v>
      </c>
      <c r="B276" s="57">
        <v>1717.8398159999999</v>
      </c>
      <c r="C276" s="58" t="s">
        <v>130</v>
      </c>
      <c r="D276" s="57">
        <v>17.9984</v>
      </c>
      <c r="E276" s="57">
        <v>0</v>
      </c>
      <c r="F276" s="57">
        <v>257.76274100000001</v>
      </c>
      <c r="G276" s="57">
        <v>18.411251</v>
      </c>
      <c r="H276" s="59">
        <f t="shared" si="8"/>
        <v>1.0717676251602262E-2</v>
      </c>
      <c r="I276" s="57">
        <v>652.63595599999996</v>
      </c>
      <c r="J276" s="59">
        <f t="shared" si="9"/>
        <v>0.37991665458055723</v>
      </c>
      <c r="K276" s="1">
        <v>254</v>
      </c>
      <c r="L276" s="57">
        <v>354.31814000000003</v>
      </c>
    </row>
    <row r="277" spans="1:12">
      <c r="A277" s="56">
        <v>451</v>
      </c>
      <c r="B277" s="57">
        <v>98.677509000000001</v>
      </c>
      <c r="C277" s="58" t="s">
        <v>130</v>
      </c>
      <c r="D277" s="57">
        <v>0</v>
      </c>
      <c r="E277" s="57">
        <v>0</v>
      </c>
      <c r="F277" s="57">
        <v>68.859508000000005</v>
      </c>
      <c r="G277" s="57">
        <v>85.662485000000004</v>
      </c>
      <c r="H277" s="59">
        <f t="shared" si="8"/>
        <v>0.86810546666718147</v>
      </c>
      <c r="I277" s="57">
        <v>69.593934000000004</v>
      </c>
      <c r="J277" s="59">
        <f t="shared" si="9"/>
        <v>0.70526642499660186</v>
      </c>
      <c r="K277" s="1">
        <v>0</v>
      </c>
      <c r="L277" s="57">
        <v>0</v>
      </c>
    </row>
    <row r="278" spans="1:12">
      <c r="A278" s="56">
        <v>452</v>
      </c>
      <c r="B278" s="57">
        <v>31.577020999999998</v>
      </c>
      <c r="C278" s="58" t="s">
        <v>130</v>
      </c>
      <c r="D278" s="57">
        <v>3.2276479999999999</v>
      </c>
      <c r="E278" s="57">
        <v>0</v>
      </c>
      <c r="F278" s="57">
        <v>16.629534</v>
      </c>
      <c r="G278" s="57">
        <v>31.577020999999998</v>
      </c>
      <c r="H278" s="59">
        <f t="shared" si="8"/>
        <v>1</v>
      </c>
      <c r="I278" s="57">
        <v>25.142672000000001</v>
      </c>
      <c r="J278" s="59">
        <f t="shared" si="9"/>
        <v>0.79623318488466666</v>
      </c>
      <c r="K278" s="1">
        <v>1</v>
      </c>
      <c r="L278" s="57">
        <v>0</v>
      </c>
    </row>
    <row r="279" spans="1:12">
      <c r="A279" s="56">
        <v>453</v>
      </c>
      <c r="B279" s="57">
        <v>3140.1702249999998</v>
      </c>
      <c r="C279" s="58" t="s">
        <v>130</v>
      </c>
      <c r="D279" s="57">
        <v>0</v>
      </c>
      <c r="E279" s="57">
        <v>8.9560000000000004E-3</v>
      </c>
      <c r="F279" s="57">
        <v>2083.5605639999999</v>
      </c>
      <c r="G279" s="57">
        <v>2717.9087890000001</v>
      </c>
      <c r="H279" s="59">
        <f t="shared" si="8"/>
        <v>0.86552912557471318</v>
      </c>
      <c r="I279" s="57">
        <v>2570.3757489999998</v>
      </c>
      <c r="J279" s="59">
        <f t="shared" si="9"/>
        <v>0.81854662799371014</v>
      </c>
      <c r="K279" s="1">
        <v>484</v>
      </c>
      <c r="L279" s="57">
        <v>0</v>
      </c>
    </row>
    <row r="280" spans="1:12">
      <c r="A280" s="56">
        <v>454</v>
      </c>
      <c r="B280" s="57">
        <v>472.69581699999998</v>
      </c>
      <c r="C280" s="58" t="s">
        <v>130</v>
      </c>
      <c r="D280" s="57">
        <v>248.98352</v>
      </c>
      <c r="E280" s="57">
        <v>59.310842999999998</v>
      </c>
      <c r="F280" s="57">
        <v>451.86016499999999</v>
      </c>
      <c r="G280" s="57">
        <v>446.59224499999999</v>
      </c>
      <c r="H280" s="59">
        <f t="shared" si="8"/>
        <v>0.94477723080845455</v>
      </c>
      <c r="I280" s="57">
        <v>223.57229699999999</v>
      </c>
      <c r="J280" s="59">
        <f t="shared" si="9"/>
        <v>0.47297286956952278</v>
      </c>
      <c r="K280" s="1">
        <v>6</v>
      </c>
      <c r="L280" s="57">
        <v>0</v>
      </c>
    </row>
    <row r="281" spans="1:12">
      <c r="A281" s="56">
        <v>455</v>
      </c>
      <c r="B281" s="57">
        <v>825.06658100000004</v>
      </c>
      <c r="C281" s="58" t="s">
        <v>131</v>
      </c>
      <c r="D281" s="57">
        <v>0</v>
      </c>
      <c r="E281" s="57">
        <v>0</v>
      </c>
      <c r="F281" s="57">
        <v>339.41990399999997</v>
      </c>
      <c r="G281" s="57">
        <v>0</v>
      </c>
      <c r="H281" s="59">
        <f t="shared" si="8"/>
        <v>0</v>
      </c>
      <c r="I281" s="57">
        <v>530.62346600000001</v>
      </c>
      <c r="J281" s="59">
        <f t="shared" si="9"/>
        <v>0.64312805562536779</v>
      </c>
      <c r="K281" s="1">
        <v>70</v>
      </c>
      <c r="L281" s="57">
        <v>824.02133800000001</v>
      </c>
    </row>
    <row r="282" spans="1:12">
      <c r="A282" s="56">
        <v>457</v>
      </c>
      <c r="B282" s="57">
        <v>902.55443300000002</v>
      </c>
      <c r="C282" s="58" t="s">
        <v>130</v>
      </c>
      <c r="D282" s="57">
        <v>4.6399990000000004</v>
      </c>
      <c r="E282" s="57">
        <v>55.524380999999998</v>
      </c>
      <c r="F282" s="57">
        <v>25.957311000000001</v>
      </c>
      <c r="G282" s="57">
        <v>3.5150000000000001E-2</v>
      </c>
      <c r="H282" s="59">
        <f t="shared" si="8"/>
        <v>3.8945019507759707E-5</v>
      </c>
      <c r="I282" s="57">
        <v>92.515393000000003</v>
      </c>
      <c r="J282" s="59">
        <f t="shared" si="9"/>
        <v>0.10250394836850799</v>
      </c>
      <c r="K282" s="1">
        <v>21</v>
      </c>
      <c r="L282" s="57">
        <v>423.07234</v>
      </c>
    </row>
    <row r="283" spans="1:12">
      <c r="A283" s="56">
        <v>463</v>
      </c>
      <c r="B283" s="57">
        <v>348.529561</v>
      </c>
      <c r="C283" s="58" t="s">
        <v>130</v>
      </c>
      <c r="D283" s="57">
        <v>3.0679630000000002</v>
      </c>
      <c r="E283" s="57">
        <v>0</v>
      </c>
      <c r="F283" s="57">
        <v>292.58040299999999</v>
      </c>
      <c r="G283" s="57">
        <v>233.25099299999999</v>
      </c>
      <c r="H283" s="59">
        <f t="shared" si="8"/>
        <v>0.66924306888275686</v>
      </c>
      <c r="I283" s="57">
        <v>124.272909</v>
      </c>
      <c r="J283" s="59">
        <f t="shared" si="9"/>
        <v>0.35656346808413186</v>
      </c>
      <c r="K283" s="1">
        <v>10</v>
      </c>
      <c r="L283" s="57">
        <v>345.04439300000001</v>
      </c>
    </row>
    <row r="284" spans="1:12">
      <c r="A284" s="56">
        <v>469</v>
      </c>
      <c r="B284" s="57">
        <v>40.029373</v>
      </c>
      <c r="C284" s="58" t="s">
        <v>131</v>
      </c>
      <c r="D284" s="57">
        <v>19.909942999999998</v>
      </c>
      <c r="E284" s="57">
        <v>0</v>
      </c>
      <c r="F284" s="57">
        <v>7.9612230000000004</v>
      </c>
      <c r="G284" s="57">
        <v>40.029373</v>
      </c>
      <c r="H284" s="59">
        <f t="shared" si="8"/>
        <v>1</v>
      </c>
      <c r="I284" s="57">
        <v>12.625722</v>
      </c>
      <c r="J284" s="59">
        <f t="shared" si="9"/>
        <v>0.31541143549762818</v>
      </c>
      <c r="K284" s="1">
        <v>3</v>
      </c>
      <c r="L284" s="57">
        <v>0</v>
      </c>
    </row>
    <row r="285" spans="1:12">
      <c r="A285" s="56">
        <v>470</v>
      </c>
      <c r="B285" s="57">
        <v>458.96625599999999</v>
      </c>
      <c r="C285" s="58" t="s">
        <v>131</v>
      </c>
      <c r="D285" s="57">
        <v>0</v>
      </c>
      <c r="E285" s="57">
        <v>0</v>
      </c>
      <c r="F285" s="57">
        <v>347.59988800000002</v>
      </c>
      <c r="G285" s="57">
        <v>458.93774100000002</v>
      </c>
      <c r="H285" s="59">
        <f t="shared" si="8"/>
        <v>0.99993787124951516</v>
      </c>
      <c r="I285" s="57">
        <v>164.823666</v>
      </c>
      <c r="J285" s="59">
        <f t="shared" si="9"/>
        <v>0.35911935538895046</v>
      </c>
      <c r="K285" s="1">
        <v>5</v>
      </c>
      <c r="L285" s="57">
        <v>0</v>
      </c>
    </row>
    <row r="286" spans="1:12">
      <c r="A286" s="56">
        <v>471</v>
      </c>
      <c r="B286" s="57">
        <v>180.07235499999999</v>
      </c>
      <c r="C286" s="58" t="s">
        <v>130</v>
      </c>
      <c r="D286" s="57">
        <v>0</v>
      </c>
      <c r="E286" s="57">
        <v>0</v>
      </c>
      <c r="F286" s="57">
        <v>4.1348570000000002</v>
      </c>
      <c r="G286" s="57">
        <v>0</v>
      </c>
      <c r="H286" s="59">
        <f t="shared" si="8"/>
        <v>0</v>
      </c>
      <c r="I286" s="57">
        <v>2.786343</v>
      </c>
      <c r="J286" s="59">
        <f t="shared" si="9"/>
        <v>1.547346343085256E-2</v>
      </c>
      <c r="K286" s="1">
        <v>31</v>
      </c>
      <c r="L286" s="57">
        <v>0</v>
      </c>
    </row>
    <row r="287" spans="1:12">
      <c r="A287" s="56">
        <v>472</v>
      </c>
      <c r="B287" s="57">
        <v>143.454871</v>
      </c>
      <c r="C287" s="58" t="s">
        <v>130</v>
      </c>
      <c r="D287" s="57">
        <v>7.734966</v>
      </c>
      <c r="E287" s="57">
        <v>0</v>
      </c>
      <c r="F287" s="57">
        <v>85.665509999999998</v>
      </c>
      <c r="G287" s="57">
        <v>129.59507500000001</v>
      </c>
      <c r="H287" s="59">
        <f t="shared" si="8"/>
        <v>0.90338567172110884</v>
      </c>
      <c r="I287" s="57">
        <v>40.221578999999998</v>
      </c>
      <c r="J287" s="59">
        <f t="shared" si="9"/>
        <v>0.28037792456695321</v>
      </c>
      <c r="K287" s="1">
        <v>0</v>
      </c>
      <c r="L287" s="57">
        <v>0</v>
      </c>
    </row>
    <row r="288" spans="1:12">
      <c r="A288" s="56">
        <v>473</v>
      </c>
      <c r="B288" s="57">
        <v>70.258536000000007</v>
      </c>
      <c r="C288" s="58" t="s">
        <v>131</v>
      </c>
      <c r="D288" s="57">
        <v>9.5532389999999996</v>
      </c>
      <c r="E288" s="57">
        <v>0</v>
      </c>
      <c r="F288" s="57">
        <v>67.032424000000006</v>
      </c>
      <c r="G288" s="57">
        <v>70.258536000000007</v>
      </c>
      <c r="H288" s="59">
        <f t="shared" si="8"/>
        <v>1</v>
      </c>
      <c r="I288" s="57">
        <v>50.235706</v>
      </c>
      <c r="J288" s="59">
        <f t="shared" si="9"/>
        <v>0.71501213745757519</v>
      </c>
      <c r="K288" s="1">
        <v>1</v>
      </c>
      <c r="L288" s="57">
        <v>0</v>
      </c>
    </row>
    <row r="289" spans="1:12">
      <c r="A289" s="56">
        <v>474</v>
      </c>
      <c r="B289" s="57">
        <v>129.83305300000001</v>
      </c>
      <c r="C289" s="58" t="s">
        <v>131</v>
      </c>
      <c r="D289" s="57">
        <v>9.4276879999999998</v>
      </c>
      <c r="E289" s="57">
        <v>0</v>
      </c>
      <c r="F289" s="57">
        <v>62.866129000000001</v>
      </c>
      <c r="G289" s="57">
        <v>118.990824</v>
      </c>
      <c r="H289" s="59">
        <f t="shared" si="8"/>
        <v>0.91649099555565405</v>
      </c>
      <c r="I289" s="57">
        <v>72.959971999999993</v>
      </c>
      <c r="J289" s="59">
        <f t="shared" si="9"/>
        <v>0.56195221720619937</v>
      </c>
      <c r="K289" s="1">
        <v>0</v>
      </c>
      <c r="L289" s="57">
        <v>0</v>
      </c>
    </row>
    <row r="290" spans="1:12">
      <c r="A290" s="56">
        <v>475</v>
      </c>
      <c r="B290" s="57">
        <v>131.97776099999999</v>
      </c>
      <c r="C290" s="58" t="s">
        <v>130</v>
      </c>
      <c r="D290" s="57">
        <v>0</v>
      </c>
      <c r="E290" s="57">
        <v>0</v>
      </c>
      <c r="F290" s="57">
        <v>65.254896000000002</v>
      </c>
      <c r="G290" s="57">
        <v>15.430503</v>
      </c>
      <c r="H290" s="59">
        <f t="shared" si="8"/>
        <v>0.11691744793276196</v>
      </c>
      <c r="I290" s="57">
        <v>20.147763999999999</v>
      </c>
      <c r="J290" s="59">
        <f t="shared" si="9"/>
        <v>0.1526602955478234</v>
      </c>
      <c r="K290" s="1">
        <v>7</v>
      </c>
      <c r="L290" s="57">
        <v>0</v>
      </c>
    </row>
    <row r="291" spans="1:12">
      <c r="A291" s="56">
        <v>476</v>
      </c>
      <c r="B291" s="57">
        <v>55.427245999999997</v>
      </c>
      <c r="C291" s="58" t="s">
        <v>130</v>
      </c>
      <c r="D291" s="57">
        <v>0</v>
      </c>
      <c r="E291" s="57">
        <v>0</v>
      </c>
      <c r="F291" s="57">
        <v>0</v>
      </c>
      <c r="G291" s="57">
        <v>55.427245999999997</v>
      </c>
      <c r="H291" s="59">
        <f t="shared" si="8"/>
        <v>1</v>
      </c>
      <c r="I291" s="57">
        <v>39.686464000000001</v>
      </c>
      <c r="J291" s="59">
        <f t="shared" si="9"/>
        <v>0.71601002871403718</v>
      </c>
      <c r="K291" s="1">
        <v>2</v>
      </c>
      <c r="L291" s="57">
        <v>0</v>
      </c>
    </row>
    <row r="292" spans="1:12">
      <c r="A292" s="56">
        <v>477</v>
      </c>
      <c r="B292" s="57">
        <v>452.51924600000001</v>
      </c>
      <c r="C292" s="58" t="s">
        <v>131</v>
      </c>
      <c r="D292" s="57">
        <v>0</v>
      </c>
      <c r="E292" s="57">
        <v>0</v>
      </c>
      <c r="F292" s="57">
        <v>365.71102999999999</v>
      </c>
      <c r="G292" s="57">
        <v>399.82066099999997</v>
      </c>
      <c r="H292" s="59">
        <f t="shared" si="8"/>
        <v>0.88354399185045929</v>
      </c>
      <c r="I292" s="57">
        <v>107.27527499999999</v>
      </c>
      <c r="J292" s="59">
        <f t="shared" si="9"/>
        <v>0.23706234806198717</v>
      </c>
      <c r="K292" s="1">
        <v>3</v>
      </c>
      <c r="L292" s="57">
        <v>0</v>
      </c>
    </row>
    <row r="293" spans="1:12">
      <c r="A293" s="56">
        <v>478</v>
      </c>
      <c r="B293" s="57">
        <v>73.284375999999995</v>
      </c>
      <c r="C293" s="58" t="s">
        <v>130</v>
      </c>
      <c r="D293" s="57">
        <v>4.5207389999999998</v>
      </c>
      <c r="E293" s="57">
        <v>0</v>
      </c>
      <c r="F293" s="57">
        <v>52.608310000000003</v>
      </c>
      <c r="G293" s="57">
        <v>67.396495999999999</v>
      </c>
      <c r="H293" s="59">
        <f t="shared" si="8"/>
        <v>0.91965709034624243</v>
      </c>
      <c r="I293" s="57">
        <v>48.378546999999998</v>
      </c>
      <c r="J293" s="59">
        <f t="shared" si="9"/>
        <v>0.66014817401187942</v>
      </c>
      <c r="K293" s="1">
        <v>5</v>
      </c>
      <c r="L293" s="57">
        <v>0</v>
      </c>
    </row>
    <row r="294" spans="1:12">
      <c r="A294" s="56">
        <v>479</v>
      </c>
      <c r="B294" s="57">
        <v>108.120561</v>
      </c>
      <c r="C294" s="58" t="s">
        <v>130</v>
      </c>
      <c r="D294" s="57">
        <v>0</v>
      </c>
      <c r="E294" s="57">
        <v>7.9999999999999996E-6</v>
      </c>
      <c r="F294" s="57">
        <v>25.347538</v>
      </c>
      <c r="G294" s="57">
        <v>0.16390399999999999</v>
      </c>
      <c r="H294" s="59">
        <f t="shared" si="8"/>
        <v>1.5159373803101152E-3</v>
      </c>
      <c r="I294" s="57">
        <v>25.349893999999999</v>
      </c>
      <c r="J294" s="59">
        <f t="shared" si="9"/>
        <v>0.23445951228462458</v>
      </c>
      <c r="K294" s="1">
        <v>5</v>
      </c>
      <c r="L294" s="57">
        <v>0</v>
      </c>
    </row>
    <row r="295" spans="1:12">
      <c r="A295" s="56">
        <v>480</v>
      </c>
      <c r="B295" s="57">
        <v>21.374310000000001</v>
      </c>
      <c r="C295" s="58" t="s">
        <v>131</v>
      </c>
      <c r="D295" s="57">
        <v>0</v>
      </c>
      <c r="E295" s="57">
        <v>0</v>
      </c>
      <c r="F295" s="57">
        <v>17.749303000000001</v>
      </c>
      <c r="G295" s="57">
        <v>21.374310000000001</v>
      </c>
      <c r="H295" s="59">
        <f t="shared" si="8"/>
        <v>1</v>
      </c>
      <c r="I295" s="57">
        <v>16.504936000000001</v>
      </c>
      <c r="J295" s="59">
        <f t="shared" si="9"/>
        <v>0.77218567523349291</v>
      </c>
      <c r="K295" s="1">
        <v>0</v>
      </c>
      <c r="L295" s="57">
        <v>0</v>
      </c>
    </row>
    <row r="296" spans="1:12">
      <c r="A296" s="56">
        <v>481</v>
      </c>
      <c r="B296" s="57">
        <v>72.197613000000004</v>
      </c>
      <c r="C296" s="58" t="s">
        <v>130</v>
      </c>
      <c r="D296" s="57">
        <v>0</v>
      </c>
      <c r="E296" s="57">
        <v>0</v>
      </c>
      <c r="F296" s="57">
        <v>52.519303999999998</v>
      </c>
      <c r="G296" s="57">
        <v>38.719529000000001</v>
      </c>
      <c r="H296" s="59">
        <f t="shared" si="8"/>
        <v>0.53629929565676915</v>
      </c>
      <c r="I296" s="57">
        <v>20.981058999999998</v>
      </c>
      <c r="J296" s="59">
        <f t="shared" si="9"/>
        <v>0.29060599274937243</v>
      </c>
      <c r="K296" s="1">
        <v>0</v>
      </c>
      <c r="L296" s="57">
        <v>0</v>
      </c>
    </row>
    <row r="297" spans="1:12">
      <c r="A297" s="56">
        <v>482</v>
      </c>
      <c r="B297" s="57">
        <v>18.444481</v>
      </c>
      <c r="C297" s="58" t="s">
        <v>131</v>
      </c>
      <c r="D297" s="57">
        <v>0</v>
      </c>
      <c r="E297" s="57">
        <v>0</v>
      </c>
      <c r="F297" s="57">
        <v>5.1232309999999996</v>
      </c>
      <c r="G297" s="57">
        <v>18.444481</v>
      </c>
      <c r="H297" s="59">
        <f t="shared" si="8"/>
        <v>1</v>
      </c>
      <c r="I297" s="57">
        <v>12.769816</v>
      </c>
      <c r="J297" s="59">
        <f t="shared" si="9"/>
        <v>0.69233804952278144</v>
      </c>
      <c r="K297" s="1">
        <v>0</v>
      </c>
      <c r="L297" s="57">
        <v>0</v>
      </c>
    </row>
    <row r="298" spans="1:12">
      <c r="A298" s="56">
        <v>484</v>
      </c>
      <c r="B298" s="57">
        <v>136.48183499999999</v>
      </c>
      <c r="C298" s="58" t="s">
        <v>131</v>
      </c>
      <c r="D298" s="57">
        <v>61.191364999999998</v>
      </c>
      <c r="E298" s="57">
        <v>8.1072310000000005</v>
      </c>
      <c r="F298" s="57">
        <v>58.733243000000002</v>
      </c>
      <c r="G298" s="57">
        <v>136.48179999999999</v>
      </c>
      <c r="H298" s="59">
        <f t="shared" si="8"/>
        <v>0.99999974355561683</v>
      </c>
      <c r="I298" s="57">
        <v>85.970273000000006</v>
      </c>
      <c r="J298" s="59">
        <f t="shared" si="9"/>
        <v>0.62990267532672028</v>
      </c>
      <c r="K298" s="1">
        <v>4</v>
      </c>
      <c r="L298" s="57">
        <v>0</v>
      </c>
    </row>
    <row r="299" spans="1:12">
      <c r="A299" s="56">
        <v>485</v>
      </c>
      <c r="B299" s="57">
        <v>161.131777</v>
      </c>
      <c r="C299" s="58" t="s">
        <v>130</v>
      </c>
      <c r="D299" s="57">
        <v>0</v>
      </c>
      <c r="E299" s="57">
        <v>0</v>
      </c>
      <c r="F299" s="57">
        <v>115.494118</v>
      </c>
      <c r="G299" s="57">
        <v>14.789599000000001</v>
      </c>
      <c r="H299" s="59">
        <f t="shared" si="8"/>
        <v>9.1785737582972232E-2</v>
      </c>
      <c r="I299" s="57">
        <v>24.012702999999998</v>
      </c>
      <c r="J299" s="59">
        <f t="shared" si="9"/>
        <v>0.14902524782557322</v>
      </c>
      <c r="K299" s="1">
        <v>8</v>
      </c>
      <c r="L299" s="57">
        <v>0</v>
      </c>
    </row>
    <row r="300" spans="1:12">
      <c r="A300" s="56">
        <v>486</v>
      </c>
      <c r="B300" s="57">
        <v>29.706206999999999</v>
      </c>
      <c r="C300" s="58" t="s">
        <v>131</v>
      </c>
      <c r="D300" s="57">
        <v>0</v>
      </c>
      <c r="E300" s="57">
        <v>0</v>
      </c>
      <c r="F300" s="57">
        <v>24.613993000000001</v>
      </c>
      <c r="G300" s="57">
        <v>29.706206999999999</v>
      </c>
      <c r="H300" s="59">
        <f t="shared" si="8"/>
        <v>1</v>
      </c>
      <c r="I300" s="57">
        <v>23.619109000000002</v>
      </c>
      <c r="J300" s="59">
        <f t="shared" si="9"/>
        <v>0.79509002950124208</v>
      </c>
      <c r="K300" s="1">
        <v>0</v>
      </c>
      <c r="L300" s="57">
        <v>0</v>
      </c>
    </row>
    <row r="301" spans="1:12">
      <c r="A301" s="56">
        <v>487</v>
      </c>
      <c r="B301" s="57">
        <v>238.92593099999999</v>
      </c>
      <c r="C301" s="58" t="s">
        <v>131</v>
      </c>
      <c r="D301" s="57">
        <v>8.9529350000000001</v>
      </c>
      <c r="E301" s="57">
        <v>30.865129</v>
      </c>
      <c r="F301" s="57">
        <v>157.30560500000001</v>
      </c>
      <c r="G301" s="57">
        <v>135.146188</v>
      </c>
      <c r="H301" s="59">
        <f t="shared" si="8"/>
        <v>0.56564052061808223</v>
      </c>
      <c r="I301" s="57">
        <v>87.374917999999994</v>
      </c>
      <c r="J301" s="59">
        <f t="shared" si="9"/>
        <v>0.36569876544710417</v>
      </c>
      <c r="K301" s="1">
        <v>13</v>
      </c>
      <c r="L301" s="57">
        <v>136.65061499999999</v>
      </c>
    </row>
    <row r="302" spans="1:12">
      <c r="A302" s="56">
        <v>488</v>
      </c>
      <c r="B302" s="57">
        <v>113.27884899999999</v>
      </c>
      <c r="C302" s="58" t="s">
        <v>131</v>
      </c>
      <c r="D302" s="57">
        <v>0</v>
      </c>
      <c r="E302" s="57">
        <v>0</v>
      </c>
      <c r="F302" s="57">
        <v>14.089945</v>
      </c>
      <c r="G302" s="57">
        <v>0</v>
      </c>
      <c r="H302" s="59">
        <f t="shared" si="8"/>
        <v>0</v>
      </c>
      <c r="I302" s="57">
        <v>21.754618000000001</v>
      </c>
      <c r="J302" s="59">
        <f t="shared" si="9"/>
        <v>0.19204483619002874</v>
      </c>
      <c r="K302" s="1">
        <v>2</v>
      </c>
      <c r="L302" s="57">
        <v>113.27884899999999</v>
      </c>
    </row>
    <row r="303" spans="1:12">
      <c r="A303" s="56">
        <v>489</v>
      </c>
      <c r="B303" s="57">
        <v>104.517701</v>
      </c>
      <c r="C303" s="58" t="s">
        <v>130</v>
      </c>
      <c r="D303" s="57">
        <v>0</v>
      </c>
      <c r="E303" s="57">
        <v>0</v>
      </c>
      <c r="F303" s="57">
        <v>103.14070599999999</v>
      </c>
      <c r="G303" s="57">
        <v>67.497148999999993</v>
      </c>
      <c r="H303" s="59">
        <f t="shared" si="8"/>
        <v>0.64579634219087911</v>
      </c>
      <c r="I303" s="57">
        <v>68.684064000000006</v>
      </c>
      <c r="J303" s="59">
        <f t="shared" si="9"/>
        <v>0.6571524568838345</v>
      </c>
      <c r="K303" s="1">
        <v>0</v>
      </c>
      <c r="L303" s="57">
        <v>0</v>
      </c>
    </row>
    <row r="304" spans="1:12">
      <c r="A304" s="56">
        <v>490</v>
      </c>
      <c r="B304" s="57">
        <v>648.96091200000001</v>
      </c>
      <c r="C304" s="58" t="s">
        <v>131</v>
      </c>
      <c r="D304" s="57">
        <v>538.32509400000004</v>
      </c>
      <c r="E304" s="57">
        <v>95.899991</v>
      </c>
      <c r="F304" s="57">
        <v>290.44067899999999</v>
      </c>
      <c r="G304" s="57">
        <v>571.21191199999998</v>
      </c>
      <c r="H304" s="59">
        <f t="shared" si="8"/>
        <v>0.88019463335566805</v>
      </c>
      <c r="I304" s="57">
        <v>338.34292499999998</v>
      </c>
      <c r="J304" s="59">
        <f t="shared" si="9"/>
        <v>0.52136102305033738</v>
      </c>
      <c r="K304" s="1">
        <v>11</v>
      </c>
      <c r="L304" s="57">
        <v>0</v>
      </c>
    </row>
    <row r="305" spans="1:12">
      <c r="A305" s="56">
        <v>491</v>
      </c>
      <c r="B305" s="57">
        <v>138.29162299999999</v>
      </c>
      <c r="C305" s="58" t="s">
        <v>131</v>
      </c>
      <c r="D305" s="57">
        <v>113.211867</v>
      </c>
      <c r="E305" s="57">
        <v>22.694434000000001</v>
      </c>
      <c r="F305" s="57">
        <v>135.82978700000001</v>
      </c>
      <c r="G305" s="57">
        <v>138.29162299999999</v>
      </c>
      <c r="H305" s="59">
        <f t="shared" si="8"/>
        <v>1</v>
      </c>
      <c r="I305" s="57">
        <v>86.431466999999998</v>
      </c>
      <c r="J305" s="59">
        <f t="shared" si="9"/>
        <v>0.62499423410483801</v>
      </c>
      <c r="K305" s="1">
        <v>0</v>
      </c>
      <c r="L305" s="57">
        <v>0</v>
      </c>
    </row>
    <row r="306" spans="1:12">
      <c r="A306" s="56">
        <v>493</v>
      </c>
      <c r="B306" s="57">
        <v>141.49385899999999</v>
      </c>
      <c r="C306" s="58" t="s">
        <v>131</v>
      </c>
      <c r="D306" s="57">
        <v>0</v>
      </c>
      <c r="E306" s="57">
        <v>0</v>
      </c>
      <c r="F306" s="57">
        <v>133.158884</v>
      </c>
      <c r="G306" s="57">
        <v>129.13092800000001</v>
      </c>
      <c r="H306" s="59">
        <f t="shared" si="8"/>
        <v>0.91262567091339297</v>
      </c>
      <c r="I306" s="57">
        <v>69.157028999999994</v>
      </c>
      <c r="J306" s="59">
        <f t="shared" si="9"/>
        <v>0.48876346640598728</v>
      </c>
      <c r="K306" s="1">
        <v>344</v>
      </c>
      <c r="L306" s="57">
        <v>0</v>
      </c>
    </row>
    <row r="307" spans="1:12">
      <c r="A307" s="56">
        <v>500</v>
      </c>
      <c r="B307" s="57">
        <v>103.251587</v>
      </c>
      <c r="C307" s="58" t="s">
        <v>131</v>
      </c>
      <c r="D307" s="57">
        <v>0</v>
      </c>
      <c r="E307" s="57">
        <v>0</v>
      </c>
      <c r="F307" s="57">
        <v>34.671320999999999</v>
      </c>
      <c r="G307" s="57">
        <v>81.675678000000005</v>
      </c>
      <c r="H307" s="59">
        <f t="shared" si="8"/>
        <v>0.79103557023293025</v>
      </c>
      <c r="I307" s="57">
        <v>43.365920000000003</v>
      </c>
      <c r="J307" s="59">
        <f t="shared" si="9"/>
        <v>0.42000245478067083</v>
      </c>
      <c r="K307" s="1">
        <v>23</v>
      </c>
      <c r="L307" s="57">
        <v>0</v>
      </c>
    </row>
    <row r="308" spans="1:12">
      <c r="A308" s="56">
        <v>512</v>
      </c>
      <c r="B308" s="57">
        <v>279.46348999999998</v>
      </c>
      <c r="C308" s="58" t="s">
        <v>130</v>
      </c>
      <c r="D308" s="57">
        <v>8.2914849999999998</v>
      </c>
      <c r="E308" s="57">
        <v>9.1795609999999996</v>
      </c>
      <c r="F308" s="57">
        <v>251.87386699999999</v>
      </c>
      <c r="G308" s="57">
        <v>0</v>
      </c>
      <c r="H308" s="59">
        <f t="shared" si="8"/>
        <v>0</v>
      </c>
      <c r="I308" s="57">
        <v>51.407282000000002</v>
      </c>
      <c r="J308" s="59">
        <f t="shared" si="9"/>
        <v>0.18394990343819154</v>
      </c>
      <c r="K308" s="1">
        <v>17</v>
      </c>
      <c r="L308" s="57">
        <v>279.46348999999998</v>
      </c>
    </row>
    <row r="309" spans="1:12">
      <c r="A309" s="56">
        <v>514</v>
      </c>
      <c r="B309" s="57">
        <v>89.676087999999993</v>
      </c>
      <c r="C309" s="58" t="s">
        <v>131</v>
      </c>
      <c r="D309" s="57">
        <v>82.306844999999996</v>
      </c>
      <c r="E309" s="57">
        <v>7.1345359999999998</v>
      </c>
      <c r="F309" s="57">
        <v>82.764593000000005</v>
      </c>
      <c r="G309" s="57">
        <v>89.676087999999993</v>
      </c>
      <c r="H309" s="59">
        <f t="shared" si="8"/>
        <v>1</v>
      </c>
      <c r="I309" s="57">
        <v>58.030712999999999</v>
      </c>
      <c r="J309" s="59">
        <f t="shared" si="9"/>
        <v>0.64711468011405671</v>
      </c>
      <c r="K309" s="1">
        <v>0</v>
      </c>
      <c r="L309" s="57">
        <v>0</v>
      </c>
    </row>
    <row r="310" spans="1:12">
      <c r="A310" s="56">
        <v>515</v>
      </c>
      <c r="B310" s="57">
        <v>86.141478000000006</v>
      </c>
      <c r="C310" s="58" t="s">
        <v>131</v>
      </c>
      <c r="D310" s="57">
        <v>0</v>
      </c>
      <c r="E310" s="57">
        <v>0</v>
      </c>
      <c r="F310" s="57">
        <v>85.399597999999997</v>
      </c>
      <c r="G310" s="57">
        <v>2.518494</v>
      </c>
      <c r="H310" s="59">
        <f t="shared" si="8"/>
        <v>2.9236716834600864E-2</v>
      </c>
      <c r="I310" s="57">
        <v>39.277661000000002</v>
      </c>
      <c r="J310" s="59">
        <f t="shared" si="9"/>
        <v>0.45596688043824835</v>
      </c>
      <c r="K310" s="1">
        <v>28</v>
      </c>
      <c r="L310" s="57">
        <v>0</v>
      </c>
    </row>
    <row r="311" spans="1:12">
      <c r="A311" s="56">
        <v>517</v>
      </c>
      <c r="B311" s="57">
        <v>2386.5276549999999</v>
      </c>
      <c r="C311" s="58" t="s">
        <v>131</v>
      </c>
      <c r="D311" s="57">
        <v>5.7617320000000003</v>
      </c>
      <c r="E311" s="57">
        <v>76.501204999999999</v>
      </c>
      <c r="F311" s="57">
        <v>114.50792300000001</v>
      </c>
      <c r="G311" s="57">
        <v>0</v>
      </c>
      <c r="H311" s="59">
        <f t="shared" si="8"/>
        <v>0</v>
      </c>
      <c r="I311" s="57">
        <v>160.319919</v>
      </c>
      <c r="J311" s="59">
        <f t="shared" si="9"/>
        <v>6.7177063154543665E-2</v>
      </c>
      <c r="K311" s="1">
        <v>12</v>
      </c>
      <c r="L311" s="57">
        <v>218.937646</v>
      </c>
    </row>
    <row r="312" spans="1:12">
      <c r="A312" s="56">
        <v>518</v>
      </c>
      <c r="B312" s="57">
        <v>979.902468</v>
      </c>
      <c r="C312" s="58" t="s">
        <v>131</v>
      </c>
      <c r="D312" s="57">
        <v>5.4660000000000004E-3</v>
      </c>
      <c r="E312" s="57">
        <v>0</v>
      </c>
      <c r="F312" s="57">
        <v>24.813721000000001</v>
      </c>
      <c r="G312" s="57">
        <v>0</v>
      </c>
      <c r="H312" s="59">
        <f t="shared" si="8"/>
        <v>0</v>
      </c>
      <c r="I312" s="57">
        <v>74.682619000000003</v>
      </c>
      <c r="J312" s="59">
        <f t="shared" si="9"/>
        <v>7.6214339119309166E-2</v>
      </c>
      <c r="K312" s="1">
        <v>8</v>
      </c>
      <c r="L312" s="57">
        <v>80.025498999999996</v>
      </c>
    </row>
    <row r="313" spans="1:12">
      <c r="A313" s="56">
        <v>521</v>
      </c>
      <c r="B313" s="57">
        <v>132.27871500000001</v>
      </c>
      <c r="C313" s="58" t="s">
        <v>131</v>
      </c>
      <c r="D313" s="57">
        <v>39.565770000000001</v>
      </c>
      <c r="E313" s="57">
        <v>77.064261999999999</v>
      </c>
      <c r="F313" s="57">
        <v>0</v>
      </c>
      <c r="G313" s="57">
        <v>113.77944100000001</v>
      </c>
      <c r="H313" s="59">
        <f t="shared" si="8"/>
        <v>0.86014927647278705</v>
      </c>
      <c r="I313" s="57">
        <v>69.698734000000002</v>
      </c>
      <c r="J313" s="59">
        <f t="shared" si="9"/>
        <v>0.52690815752179021</v>
      </c>
      <c r="K313" s="1">
        <v>17</v>
      </c>
      <c r="L313" s="57">
        <v>0</v>
      </c>
    </row>
    <row r="314" spans="1:12">
      <c r="A314" s="56">
        <v>524</v>
      </c>
      <c r="B314" s="57">
        <v>3.050163</v>
      </c>
      <c r="C314" s="58" t="s">
        <v>130</v>
      </c>
      <c r="D314" s="57">
        <v>0</v>
      </c>
      <c r="E314" s="57">
        <v>0</v>
      </c>
      <c r="F314" s="57">
        <v>0</v>
      </c>
      <c r="G314" s="57">
        <v>3.0493649999999999</v>
      </c>
      <c r="H314" s="59">
        <f t="shared" si="8"/>
        <v>0.99973837463768322</v>
      </c>
      <c r="I314" s="57">
        <v>2.5108769999999998</v>
      </c>
      <c r="J314" s="59">
        <f t="shared" si="9"/>
        <v>0.82319436698956738</v>
      </c>
      <c r="K314" s="1">
        <v>0</v>
      </c>
      <c r="L314" s="57">
        <v>0</v>
      </c>
    </row>
    <row r="315" spans="1:12">
      <c r="A315" s="56">
        <v>525</v>
      </c>
      <c r="B315" s="57">
        <v>185.207268</v>
      </c>
      <c r="C315" s="58" t="s">
        <v>130</v>
      </c>
      <c r="D315" s="57">
        <v>0</v>
      </c>
      <c r="E315" s="57">
        <v>0</v>
      </c>
      <c r="F315" s="57">
        <v>185.207268</v>
      </c>
      <c r="G315" s="57">
        <v>127.783739</v>
      </c>
      <c r="H315" s="59">
        <f t="shared" si="8"/>
        <v>0.68994991600437627</v>
      </c>
      <c r="I315" s="57">
        <v>148.70822200000001</v>
      </c>
      <c r="J315" s="59">
        <f t="shared" si="9"/>
        <v>0.80292865180647233</v>
      </c>
      <c r="K315" s="1">
        <v>1</v>
      </c>
      <c r="L315" s="57">
        <v>181.64507399999999</v>
      </c>
    </row>
    <row r="316" spans="1:12">
      <c r="A316" s="56">
        <v>529</v>
      </c>
      <c r="B316" s="57">
        <v>215.311646</v>
      </c>
      <c r="C316" s="58" t="s">
        <v>130</v>
      </c>
      <c r="D316" s="57">
        <v>0</v>
      </c>
      <c r="E316" s="57">
        <v>0</v>
      </c>
      <c r="F316" s="57">
        <v>171.57851099999999</v>
      </c>
      <c r="G316" s="57">
        <v>215.28370200000001</v>
      </c>
      <c r="H316" s="59">
        <f t="shared" si="8"/>
        <v>0.99987021603095272</v>
      </c>
      <c r="I316" s="57">
        <v>186.361254</v>
      </c>
      <c r="J316" s="59">
        <f t="shared" si="9"/>
        <v>0.86554191313924567</v>
      </c>
      <c r="K316" s="1">
        <v>2</v>
      </c>
      <c r="L316" s="57">
        <v>0</v>
      </c>
    </row>
    <row r="317" spans="1:12">
      <c r="A317" s="56">
        <v>530</v>
      </c>
      <c r="B317" s="57">
        <v>63.244537999999999</v>
      </c>
      <c r="C317" s="58" t="s">
        <v>130</v>
      </c>
      <c r="D317" s="57">
        <v>0</v>
      </c>
      <c r="E317" s="57">
        <v>0</v>
      </c>
      <c r="F317" s="57">
        <v>1.403751</v>
      </c>
      <c r="G317" s="57">
        <v>0</v>
      </c>
      <c r="H317" s="59">
        <f t="shared" si="8"/>
        <v>0</v>
      </c>
      <c r="I317" s="57">
        <v>54.387175999999997</v>
      </c>
      <c r="J317" s="59">
        <f t="shared" si="9"/>
        <v>0.85995056205486076</v>
      </c>
      <c r="K317" s="1">
        <v>1</v>
      </c>
      <c r="L317" s="57">
        <v>0</v>
      </c>
    </row>
    <row r="318" spans="1:12">
      <c r="A318" s="56">
        <v>534</v>
      </c>
      <c r="B318" s="57">
        <v>21.729443</v>
      </c>
      <c r="C318" s="58" t="s">
        <v>131</v>
      </c>
      <c r="D318" s="57">
        <v>0</v>
      </c>
      <c r="E318" s="57">
        <v>0</v>
      </c>
      <c r="F318" s="57">
        <v>21.729443</v>
      </c>
      <c r="G318" s="57">
        <v>0</v>
      </c>
      <c r="H318" s="59">
        <f t="shared" si="8"/>
        <v>0</v>
      </c>
      <c r="I318" s="57">
        <v>4.9972159999999999</v>
      </c>
      <c r="J318" s="59">
        <f t="shared" si="9"/>
        <v>0.22997441765994645</v>
      </c>
      <c r="K318" s="1">
        <v>5</v>
      </c>
      <c r="L318" s="57">
        <v>21.729443</v>
      </c>
    </row>
    <row r="319" spans="1:12">
      <c r="A319" s="56">
        <v>535</v>
      </c>
      <c r="B319" s="57">
        <v>282.64817299999999</v>
      </c>
      <c r="C319" s="58" t="s">
        <v>130</v>
      </c>
      <c r="D319" s="57">
        <v>0</v>
      </c>
      <c r="E319" s="57">
        <v>0</v>
      </c>
      <c r="F319" s="57">
        <v>183.70168899999999</v>
      </c>
      <c r="G319" s="57">
        <v>0</v>
      </c>
      <c r="H319" s="59">
        <f t="shared" si="8"/>
        <v>0</v>
      </c>
      <c r="I319" s="57">
        <v>17.126632000000001</v>
      </c>
      <c r="J319" s="59">
        <f t="shared" si="9"/>
        <v>6.0593464370279168E-2</v>
      </c>
      <c r="K319" s="1">
        <v>6</v>
      </c>
      <c r="L319" s="57">
        <v>282.64817299999999</v>
      </c>
    </row>
    <row r="320" spans="1:12">
      <c r="A320" s="56">
        <v>536</v>
      </c>
      <c r="B320" s="57">
        <v>145.84390999999999</v>
      </c>
      <c r="C320" s="58" t="s">
        <v>130</v>
      </c>
      <c r="D320" s="57">
        <v>0</v>
      </c>
      <c r="E320" s="57">
        <v>0</v>
      </c>
      <c r="F320" s="57">
        <v>100.459914</v>
      </c>
      <c r="G320" s="57">
        <v>0.62690199999999996</v>
      </c>
      <c r="H320" s="59">
        <f t="shared" si="8"/>
        <v>4.2984448236474187E-3</v>
      </c>
      <c r="I320" s="57">
        <v>12.306513000000001</v>
      </c>
      <c r="J320" s="59">
        <f t="shared" si="9"/>
        <v>8.4381397893131094E-2</v>
      </c>
      <c r="K320" s="1">
        <v>6</v>
      </c>
      <c r="L320" s="57">
        <v>137.87528499999999</v>
      </c>
    </row>
    <row r="321" spans="1:12">
      <c r="A321" s="56">
        <v>538</v>
      </c>
      <c r="B321" s="57">
        <v>1343.4806189999999</v>
      </c>
      <c r="C321" s="58" t="s">
        <v>130</v>
      </c>
      <c r="D321" s="57">
        <v>0</v>
      </c>
      <c r="E321" s="57">
        <v>0</v>
      </c>
      <c r="F321" s="57">
        <v>325.37467400000003</v>
      </c>
      <c r="G321" s="57">
        <v>0</v>
      </c>
      <c r="H321" s="59">
        <f t="shared" si="8"/>
        <v>0</v>
      </c>
      <c r="I321" s="57">
        <v>51.826624000000002</v>
      </c>
      <c r="J321" s="59">
        <f t="shared" si="9"/>
        <v>3.8576383810118818E-2</v>
      </c>
      <c r="K321" s="1">
        <v>122</v>
      </c>
      <c r="L321" s="57">
        <v>912.194793</v>
      </c>
    </row>
    <row r="322" spans="1:12">
      <c r="A322" s="56">
        <v>539</v>
      </c>
      <c r="B322" s="57">
        <v>194.87753799999999</v>
      </c>
      <c r="C322" s="58" t="s">
        <v>131</v>
      </c>
      <c r="D322" s="57">
        <v>0</v>
      </c>
      <c r="E322" s="57">
        <v>0</v>
      </c>
      <c r="F322" s="57">
        <v>81.222009999999997</v>
      </c>
      <c r="G322" s="57">
        <v>64.556094000000002</v>
      </c>
      <c r="H322" s="59">
        <f t="shared" si="8"/>
        <v>0.33126493008137248</v>
      </c>
      <c r="I322" s="57">
        <v>63.089407999999999</v>
      </c>
      <c r="J322" s="59">
        <f t="shared" si="9"/>
        <v>0.32373873688818872</v>
      </c>
      <c r="K322" s="1">
        <v>0</v>
      </c>
      <c r="L322" s="57">
        <v>0</v>
      </c>
    </row>
    <row r="323" spans="1:12">
      <c r="A323" s="56">
        <v>540</v>
      </c>
      <c r="B323" s="57">
        <v>98.599926999999994</v>
      </c>
      <c r="C323" s="58" t="s">
        <v>130</v>
      </c>
      <c r="D323" s="57">
        <v>81.979194000000007</v>
      </c>
      <c r="E323" s="57">
        <v>12.292398</v>
      </c>
      <c r="F323" s="57">
        <v>73.623146000000006</v>
      </c>
      <c r="G323" s="57">
        <v>98.594926000000001</v>
      </c>
      <c r="H323" s="59">
        <f t="shared" ref="H323:H342" si="10">G323/B323</f>
        <v>0.99994927988131277</v>
      </c>
      <c r="I323" s="57">
        <v>8.8413070000000005</v>
      </c>
      <c r="J323" s="59">
        <f t="shared" ref="J323:J342" si="11">I323/B323</f>
        <v>8.9668494379311264E-2</v>
      </c>
      <c r="K323" s="1">
        <v>2</v>
      </c>
      <c r="L323" s="57">
        <v>0</v>
      </c>
    </row>
    <row r="324" spans="1:12">
      <c r="A324" s="56">
        <v>541</v>
      </c>
      <c r="B324" s="57">
        <v>58.568511000000001</v>
      </c>
      <c r="C324" s="58" t="s">
        <v>130</v>
      </c>
      <c r="D324" s="57">
        <v>0</v>
      </c>
      <c r="E324" s="57">
        <v>0</v>
      </c>
      <c r="F324" s="57">
        <v>58.568510000000003</v>
      </c>
      <c r="G324" s="57">
        <v>55.868971999999999</v>
      </c>
      <c r="H324" s="59">
        <f t="shared" si="10"/>
        <v>0.95390801381308798</v>
      </c>
      <c r="I324" s="57">
        <v>39.312652</v>
      </c>
      <c r="J324" s="59">
        <f t="shared" si="11"/>
        <v>0.6712250547055908</v>
      </c>
      <c r="K324" s="1">
        <v>185</v>
      </c>
      <c r="L324" s="57">
        <v>0</v>
      </c>
    </row>
    <row r="325" spans="1:12">
      <c r="A325" s="56">
        <v>542</v>
      </c>
      <c r="B325" s="57">
        <v>29.406305</v>
      </c>
      <c r="C325" s="58" t="s">
        <v>130</v>
      </c>
      <c r="D325" s="57">
        <v>0</v>
      </c>
      <c r="E325" s="57">
        <v>0</v>
      </c>
      <c r="F325" s="57">
        <v>19.606501999999999</v>
      </c>
      <c r="G325" s="57">
        <v>29.406248000000001</v>
      </c>
      <c r="H325" s="59">
        <f t="shared" si="10"/>
        <v>0.99999806164018235</v>
      </c>
      <c r="I325" s="57">
        <v>14.347440000000001</v>
      </c>
      <c r="J325" s="59">
        <f t="shared" si="11"/>
        <v>0.48790352953218707</v>
      </c>
      <c r="K325" s="1">
        <v>4</v>
      </c>
      <c r="L325" s="57">
        <v>0</v>
      </c>
    </row>
    <row r="326" spans="1:12">
      <c r="A326" s="56">
        <v>777</v>
      </c>
      <c r="B326" s="57">
        <v>552.32737799999995</v>
      </c>
      <c r="C326" s="58" t="s">
        <v>131</v>
      </c>
      <c r="D326" s="57">
        <v>0</v>
      </c>
      <c r="E326" s="57">
        <v>0</v>
      </c>
      <c r="F326" s="57">
        <v>193.404462</v>
      </c>
      <c r="G326" s="57">
        <v>0</v>
      </c>
      <c r="H326" s="59">
        <f t="shared" si="10"/>
        <v>0</v>
      </c>
      <c r="I326" s="57">
        <v>522.70166099999994</v>
      </c>
      <c r="J326" s="59">
        <f t="shared" si="11"/>
        <v>0.94636203422094345</v>
      </c>
      <c r="K326" s="1">
        <v>14</v>
      </c>
      <c r="L326" s="57">
        <v>0</v>
      </c>
    </row>
    <row r="327" spans="1:12">
      <c r="A327" s="56">
        <v>781</v>
      </c>
      <c r="B327" s="57">
        <v>185.35236</v>
      </c>
      <c r="C327" s="58" t="s">
        <v>131</v>
      </c>
      <c r="D327" s="57">
        <v>0</v>
      </c>
      <c r="E327" s="57">
        <v>0</v>
      </c>
      <c r="F327" s="57">
        <v>2.5860219999999998</v>
      </c>
      <c r="G327" s="57">
        <v>0</v>
      </c>
      <c r="H327" s="59">
        <f t="shared" si="10"/>
        <v>0</v>
      </c>
      <c r="I327" s="57">
        <v>47.819181</v>
      </c>
      <c r="J327" s="59">
        <f t="shared" si="11"/>
        <v>0.25799067786350277</v>
      </c>
      <c r="K327" s="1">
        <v>2</v>
      </c>
      <c r="L327" s="57">
        <v>0</v>
      </c>
    </row>
    <row r="328" spans="1:12">
      <c r="A328" s="56">
        <v>901</v>
      </c>
      <c r="B328" s="57">
        <v>1767.509638</v>
      </c>
      <c r="C328" s="58" t="s">
        <v>131</v>
      </c>
      <c r="D328" s="57">
        <v>12.785996000000001</v>
      </c>
      <c r="E328" s="57">
        <v>81.534042999999997</v>
      </c>
      <c r="F328" s="57">
        <v>303.93528700000002</v>
      </c>
      <c r="G328" s="57">
        <v>0</v>
      </c>
      <c r="H328" s="59">
        <f t="shared" si="10"/>
        <v>0</v>
      </c>
      <c r="I328" s="57">
        <v>241.95083399999999</v>
      </c>
      <c r="J328" s="59">
        <f t="shared" si="11"/>
        <v>0.13688798567105748</v>
      </c>
      <c r="K328" s="1">
        <v>35</v>
      </c>
      <c r="L328" s="57">
        <v>0</v>
      </c>
    </row>
    <row r="329" spans="1:12">
      <c r="A329" s="56">
        <v>970</v>
      </c>
      <c r="B329" s="57">
        <v>560.16652299999998</v>
      </c>
      <c r="C329" s="58" t="s">
        <v>131</v>
      </c>
      <c r="D329" s="57">
        <v>32.584985000000003</v>
      </c>
      <c r="E329" s="57">
        <v>23.836756999999999</v>
      </c>
      <c r="F329" s="57">
        <v>166.98513399999999</v>
      </c>
      <c r="G329" s="57">
        <v>558.93572099999994</v>
      </c>
      <c r="H329" s="59">
        <f t="shared" si="10"/>
        <v>0.99780279265278404</v>
      </c>
      <c r="I329" s="57">
        <v>328.172616</v>
      </c>
      <c r="J329" s="59">
        <f t="shared" si="11"/>
        <v>0.58584831925059544</v>
      </c>
      <c r="K329" s="1">
        <v>2</v>
      </c>
      <c r="L329" s="57">
        <v>0</v>
      </c>
    </row>
    <row r="330" spans="1:12">
      <c r="A330" s="56">
        <v>980</v>
      </c>
      <c r="B330" s="57">
        <v>195.230298</v>
      </c>
      <c r="C330" s="58" t="s">
        <v>131</v>
      </c>
      <c r="D330" s="57">
        <v>0</v>
      </c>
      <c r="E330" s="57">
        <v>0</v>
      </c>
      <c r="F330" s="57">
        <v>185.245454</v>
      </c>
      <c r="G330" s="57">
        <v>195.230298</v>
      </c>
      <c r="H330" s="59">
        <f t="shared" si="10"/>
        <v>1</v>
      </c>
      <c r="I330" s="57">
        <v>137.80103600000001</v>
      </c>
      <c r="J330" s="59">
        <f t="shared" si="11"/>
        <v>0.70583837350901346</v>
      </c>
      <c r="K330" s="1">
        <v>3</v>
      </c>
      <c r="L330" s="57">
        <v>195.230298</v>
      </c>
    </row>
    <row r="331" spans="1:12">
      <c r="A331" s="56">
        <v>981</v>
      </c>
      <c r="B331" s="57">
        <v>113.909583</v>
      </c>
      <c r="C331" s="58" t="s">
        <v>131</v>
      </c>
      <c r="D331" s="57">
        <v>0</v>
      </c>
      <c r="E331" s="57">
        <v>0</v>
      </c>
      <c r="F331" s="57">
        <v>43.839238999999999</v>
      </c>
      <c r="G331" s="57">
        <v>113.907381</v>
      </c>
      <c r="H331" s="59">
        <f t="shared" si="10"/>
        <v>0.99998066887840331</v>
      </c>
      <c r="I331" s="57">
        <v>90.773263999999998</v>
      </c>
      <c r="J331" s="59">
        <f t="shared" si="11"/>
        <v>0.79688873937849458</v>
      </c>
      <c r="K331" s="1">
        <v>1</v>
      </c>
      <c r="L331" s="57">
        <v>113.909583</v>
      </c>
    </row>
    <row r="332" spans="1:12">
      <c r="A332" s="56">
        <v>989</v>
      </c>
      <c r="B332" s="57">
        <v>138.590858</v>
      </c>
      <c r="C332" s="58" t="s">
        <v>131</v>
      </c>
      <c r="D332" s="57">
        <v>74.592574999999997</v>
      </c>
      <c r="E332" s="57">
        <v>14.956785999999999</v>
      </c>
      <c r="F332" s="57">
        <v>96.967879999999994</v>
      </c>
      <c r="G332" s="57">
        <v>138.59082599999999</v>
      </c>
      <c r="H332" s="59">
        <f t="shared" si="10"/>
        <v>0.99999976910453936</v>
      </c>
      <c r="I332" s="57">
        <v>83.797765999999996</v>
      </c>
      <c r="J332" s="59">
        <f t="shared" si="11"/>
        <v>0.60464136819183267</v>
      </c>
      <c r="K332" s="1">
        <v>2</v>
      </c>
      <c r="L332" s="57">
        <v>0</v>
      </c>
    </row>
    <row r="333" spans="1:12">
      <c r="A333" s="56">
        <v>990</v>
      </c>
      <c r="B333" s="57">
        <v>135.82264799999999</v>
      </c>
      <c r="C333" s="58" t="s">
        <v>131</v>
      </c>
      <c r="D333" s="57">
        <v>0</v>
      </c>
      <c r="E333" s="57">
        <v>0</v>
      </c>
      <c r="F333" s="57">
        <v>54.944611999999999</v>
      </c>
      <c r="G333" s="57">
        <v>135.77849599999999</v>
      </c>
      <c r="H333" s="59">
        <f t="shared" si="10"/>
        <v>0.99967492902950916</v>
      </c>
      <c r="I333" s="57">
        <v>12.273724</v>
      </c>
      <c r="J333" s="59">
        <f t="shared" si="11"/>
        <v>9.0365812923924149E-2</v>
      </c>
      <c r="K333" s="1">
        <v>5</v>
      </c>
      <c r="L333" s="57">
        <v>0</v>
      </c>
    </row>
    <row r="334" spans="1:12">
      <c r="A334" s="56">
        <v>991</v>
      </c>
      <c r="B334" s="57">
        <v>105.95042599999999</v>
      </c>
      <c r="C334" s="58" t="s">
        <v>130</v>
      </c>
      <c r="D334" s="57">
        <v>17.676078</v>
      </c>
      <c r="E334" s="57">
        <v>22.627618999999999</v>
      </c>
      <c r="F334" s="57">
        <v>64.743928999999994</v>
      </c>
      <c r="G334" s="57">
        <v>105.95042599999999</v>
      </c>
      <c r="H334" s="59">
        <f t="shared" si="10"/>
        <v>1</v>
      </c>
      <c r="I334" s="57">
        <v>28.844241</v>
      </c>
      <c r="J334" s="59">
        <f t="shared" si="11"/>
        <v>0.2722428034409225</v>
      </c>
      <c r="K334" s="1">
        <v>11</v>
      </c>
      <c r="L334" s="57">
        <v>105.95042599999999</v>
      </c>
    </row>
    <row r="335" spans="1:12">
      <c r="A335" s="56">
        <v>992</v>
      </c>
      <c r="B335" s="57">
        <v>46.226433</v>
      </c>
      <c r="C335" s="58" t="s">
        <v>131</v>
      </c>
      <c r="D335" s="57">
        <v>0</v>
      </c>
      <c r="E335" s="57">
        <v>0</v>
      </c>
      <c r="F335" s="57">
        <v>45.850603</v>
      </c>
      <c r="G335" s="57">
        <v>46.226433</v>
      </c>
      <c r="H335" s="59">
        <f t="shared" si="10"/>
        <v>1</v>
      </c>
      <c r="I335" s="57">
        <v>0</v>
      </c>
      <c r="J335" s="59">
        <f t="shared" si="11"/>
        <v>0</v>
      </c>
      <c r="K335" s="1">
        <v>0</v>
      </c>
      <c r="L335" s="57">
        <v>0</v>
      </c>
    </row>
    <row r="336" spans="1:12">
      <c r="A336" s="56">
        <v>993</v>
      </c>
      <c r="B336" s="57">
        <v>22.219988000000001</v>
      </c>
      <c r="C336" s="58" t="s">
        <v>131</v>
      </c>
      <c r="D336" s="57">
        <v>0</v>
      </c>
      <c r="E336" s="57">
        <v>0</v>
      </c>
      <c r="F336" s="57">
        <v>20.302264999999998</v>
      </c>
      <c r="G336" s="57">
        <v>22.218056000000001</v>
      </c>
      <c r="H336" s="59">
        <f t="shared" si="10"/>
        <v>0.99991305125817354</v>
      </c>
      <c r="I336" s="57">
        <v>7.4707229999999996</v>
      </c>
      <c r="J336" s="59">
        <f t="shared" si="11"/>
        <v>0.33621633819064167</v>
      </c>
      <c r="K336" s="1">
        <v>0</v>
      </c>
      <c r="L336" s="57">
        <v>22.219988000000001</v>
      </c>
    </row>
    <row r="337" spans="1:12">
      <c r="A337" s="56">
        <v>994</v>
      </c>
      <c r="B337" s="57">
        <v>31.590710999999999</v>
      </c>
      <c r="C337" s="58" t="s">
        <v>131</v>
      </c>
      <c r="D337" s="57">
        <v>0</v>
      </c>
      <c r="E337" s="57">
        <v>0</v>
      </c>
      <c r="F337" s="57">
        <v>0</v>
      </c>
      <c r="G337" s="57">
        <v>25.241527000000001</v>
      </c>
      <c r="H337" s="59">
        <f t="shared" si="10"/>
        <v>0.79901737570895448</v>
      </c>
      <c r="I337" s="57">
        <v>15.326237000000001</v>
      </c>
      <c r="J337" s="59">
        <f t="shared" si="11"/>
        <v>0.48515011263912361</v>
      </c>
      <c r="K337" s="1">
        <v>1</v>
      </c>
      <c r="L337" s="57">
        <v>9.9272379999999991</v>
      </c>
    </row>
    <row r="338" spans="1:12">
      <c r="A338" s="56">
        <v>995</v>
      </c>
      <c r="B338" s="57">
        <v>17.391408999999999</v>
      </c>
      <c r="C338" s="58" t="s">
        <v>130</v>
      </c>
      <c r="D338" s="57">
        <v>0</v>
      </c>
      <c r="E338" s="57">
        <v>0</v>
      </c>
      <c r="F338" s="57">
        <v>15.265516999999999</v>
      </c>
      <c r="G338" s="57">
        <v>17.391408999999999</v>
      </c>
      <c r="H338" s="59">
        <f t="shared" si="10"/>
        <v>1</v>
      </c>
      <c r="I338" s="57">
        <v>0</v>
      </c>
      <c r="J338" s="59">
        <f t="shared" si="11"/>
        <v>0</v>
      </c>
      <c r="K338" s="1">
        <v>0</v>
      </c>
      <c r="L338" s="57">
        <v>0</v>
      </c>
    </row>
    <row r="339" spans="1:12">
      <c r="A339" s="56">
        <v>997</v>
      </c>
      <c r="B339" s="57">
        <v>19.808948999999998</v>
      </c>
      <c r="C339" s="58" t="s">
        <v>131</v>
      </c>
      <c r="D339" s="57">
        <v>4.8094260000000002</v>
      </c>
      <c r="E339" s="57">
        <v>0</v>
      </c>
      <c r="F339" s="57">
        <v>19.808948999999998</v>
      </c>
      <c r="G339" s="57">
        <v>19.808948999999998</v>
      </c>
      <c r="H339" s="59">
        <f t="shared" si="10"/>
        <v>1</v>
      </c>
      <c r="I339" s="57">
        <v>11.279035</v>
      </c>
      <c r="J339" s="59">
        <f t="shared" si="11"/>
        <v>0.56939088489752798</v>
      </c>
      <c r="K339" s="1">
        <v>1</v>
      </c>
      <c r="L339" s="57">
        <v>0</v>
      </c>
    </row>
    <row r="340" spans="1:12">
      <c r="A340" s="56">
        <v>998</v>
      </c>
      <c r="B340" s="57">
        <v>41.181764999999999</v>
      </c>
      <c r="C340" s="58" t="s">
        <v>130</v>
      </c>
      <c r="D340" s="57">
        <v>20.205155000000001</v>
      </c>
      <c r="E340" s="57">
        <v>0</v>
      </c>
      <c r="F340" s="57">
        <v>32.314621000000002</v>
      </c>
      <c r="G340" s="57">
        <v>41.181764999999999</v>
      </c>
      <c r="H340" s="59">
        <f t="shared" si="10"/>
        <v>1</v>
      </c>
      <c r="I340" s="57">
        <v>33.072814999999999</v>
      </c>
      <c r="J340" s="59">
        <f t="shared" si="11"/>
        <v>0.80309367507682106</v>
      </c>
      <c r="K340" s="1">
        <v>0</v>
      </c>
      <c r="L340" s="57">
        <v>41.181764999999999</v>
      </c>
    </row>
    <row r="341" spans="1:12">
      <c r="A341" s="56">
        <v>999</v>
      </c>
      <c r="B341" s="57">
        <v>229.98353299999999</v>
      </c>
      <c r="C341" s="58" t="s">
        <v>130</v>
      </c>
      <c r="D341" s="57">
        <v>0</v>
      </c>
      <c r="E341" s="57">
        <v>0</v>
      </c>
      <c r="F341" s="57">
        <v>143.445213</v>
      </c>
      <c r="G341" s="57">
        <v>229.98353299999999</v>
      </c>
      <c r="H341" s="59">
        <f t="shared" si="10"/>
        <v>1</v>
      </c>
      <c r="I341" s="57">
        <v>118.06957300000001</v>
      </c>
      <c r="J341" s="59">
        <f t="shared" si="11"/>
        <v>0.51338272553626707</v>
      </c>
      <c r="K341" s="1">
        <v>2</v>
      </c>
      <c r="L341" s="57">
        <v>0</v>
      </c>
    </row>
    <row r="342" spans="1:12">
      <c r="A342" s="56">
        <v>1000</v>
      </c>
      <c r="B342" s="57">
        <v>45.324164000000003</v>
      </c>
      <c r="C342" s="58" t="s">
        <v>131</v>
      </c>
      <c r="D342" s="57">
        <v>0</v>
      </c>
      <c r="E342" s="57">
        <v>0</v>
      </c>
      <c r="F342" s="57">
        <v>43.260404000000001</v>
      </c>
      <c r="G342" s="57">
        <v>45.324134999999998</v>
      </c>
      <c r="H342" s="59">
        <f t="shared" si="10"/>
        <v>0.99999936016470148</v>
      </c>
      <c r="I342" s="57">
        <v>24.301058999999999</v>
      </c>
      <c r="J342" s="59">
        <f t="shared" si="11"/>
        <v>0.53616121854999899</v>
      </c>
      <c r="K342" s="1">
        <v>10</v>
      </c>
      <c r="L342" s="5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1" t="s">
        <v>132</v>
      </c>
      <c r="B1" s="211"/>
      <c r="C1" s="211"/>
      <c r="D1" s="211"/>
    </row>
    <row r="2" spans="1:8" ht="43.15">
      <c r="A2" s="53" t="s">
        <v>120</v>
      </c>
      <c r="B2" s="54" t="s">
        <v>133</v>
      </c>
      <c r="C2" s="54" t="s">
        <v>134</v>
      </c>
      <c r="D2" s="67" t="s">
        <v>135</v>
      </c>
    </row>
    <row r="3" spans="1:8">
      <c r="A3" s="69">
        <v>1</v>
      </c>
      <c r="B3" s="58">
        <v>3150</v>
      </c>
      <c r="C3" s="1">
        <v>75.197661999999994</v>
      </c>
      <c r="D3" s="68">
        <v>7.6200061618582587E-2</v>
      </c>
      <c r="E3" t="b">
        <f>EXACT(Anketa!$E$5,'Biotopi poligonos'!A3)</f>
        <v>0</v>
      </c>
      <c r="F3" t="str">
        <f>IF(E3=TRUE,COUNTIF($E$3:E3,TRUE),"")</f>
        <v/>
      </c>
      <c r="G3">
        <f>IFERROR(INDEX($B$3:$B$1772,MATCH(ROWS($F$3:F3),$F$3:$F$1772,0)),"")</f>
        <v>3260</v>
      </c>
      <c r="H3">
        <f>IFERROR(INDEX($C$3:$C$1772,MATCH(ROWS($F$3:F3),$F$3:$F$1772,0)),"")</f>
        <v>0.90053499999999997</v>
      </c>
    </row>
    <row r="4" spans="1:8">
      <c r="A4" s="69">
        <v>1</v>
      </c>
      <c r="B4" s="58" t="s">
        <v>136</v>
      </c>
      <c r="C4" s="1">
        <v>1.8681019999999999</v>
      </c>
      <c r="D4" s="68">
        <v>1.8930041669353681E-3</v>
      </c>
      <c r="E4" t="b">
        <f>EXACT(Anketa!$E$5,'Biotopi poligonos'!A4)</f>
        <v>0</v>
      </c>
      <c r="F4" t="str">
        <f>IF(E4=TRUE,COUNTIF($E$3:E4,TRUE),"")</f>
        <v/>
      </c>
      <c r="G4" t="str">
        <f>IFERROR(INDEX($B$3:$B$1772,MATCH(ROWS($F$3:F4),$F$3:$F$1772,0)),"")</f>
        <v>9010*</v>
      </c>
      <c r="H4">
        <f>IFERROR(INDEX($C$3:$C$1772,MATCH(ROWS($F$3:F4),$F$3:$F$1772,0)),"")</f>
        <v>89.687602999999996</v>
      </c>
    </row>
    <row r="5" spans="1:8">
      <c r="A5" s="69">
        <v>1</v>
      </c>
      <c r="B5" s="58">
        <v>7140</v>
      </c>
      <c r="C5" s="1">
        <v>4.7312130000000003</v>
      </c>
      <c r="D5" s="68">
        <v>4.7942809994629756E-3</v>
      </c>
      <c r="E5" t="b">
        <f>EXACT(Anketa!$E$5,'Biotopi poligonos'!A5)</f>
        <v>0</v>
      </c>
      <c r="F5" t="str">
        <f>IF(E5=TRUE,COUNTIF($E$3:E5,TRUE),"")</f>
        <v/>
      </c>
      <c r="G5" t="str">
        <f>IFERROR(INDEX($B$3:$B$1772,MATCH(ROWS($F$3:F5),$F$3:$F$1772,0)),"")</f>
        <v>9020*</v>
      </c>
      <c r="H5">
        <f>IFERROR(INDEX($C$3:$C$1772,MATCH(ROWS($F$3:F5),$F$3:$F$1772,0)),"")</f>
        <v>0.49481000000000003</v>
      </c>
    </row>
    <row r="6" spans="1:8">
      <c r="A6" s="69">
        <v>1</v>
      </c>
      <c r="B6" s="58" t="s">
        <v>137</v>
      </c>
      <c r="C6" s="1">
        <v>70.451808999999997</v>
      </c>
      <c r="D6" s="68">
        <v>7.139094546504135E-2</v>
      </c>
      <c r="E6" t="b">
        <f>EXACT(Anketa!$E$5,'Biotopi poligonos'!A6)</f>
        <v>0</v>
      </c>
      <c r="F6" t="str">
        <f>IF(E6=TRUE,COUNTIF($E$3:E6,TRUE),"")</f>
        <v/>
      </c>
      <c r="G6">
        <f>IFERROR(INDEX($B$3:$B$1772,MATCH(ROWS($F$3:F6),$F$3:$F$1772,0)),"")</f>
        <v>9050</v>
      </c>
      <c r="H6">
        <f>IFERROR(INDEX($C$3:$C$1772,MATCH(ROWS($F$3:F6),$F$3:$F$1772,0)),"")</f>
        <v>7.6548470000000002</v>
      </c>
    </row>
    <row r="7" spans="1:8">
      <c r="A7" s="69">
        <v>1</v>
      </c>
      <c r="B7" s="58" t="s">
        <v>138</v>
      </c>
      <c r="C7" s="1">
        <v>1.53755</v>
      </c>
      <c r="D7" s="68">
        <v>1.5580458437876922E-3</v>
      </c>
      <c r="E7" t="b">
        <f>EXACT(Anketa!$E$5,'Biotopi poligonos'!A7)</f>
        <v>0</v>
      </c>
      <c r="F7" t="str">
        <f>IF(E7=TRUE,COUNTIF($E$3:E7,TRUE),"")</f>
        <v/>
      </c>
      <c r="G7" t="str">
        <f>IFERROR(INDEX($B$3:$B$1772,MATCH(ROWS($F$3:F7),$F$3:$F$1772,0)),"")</f>
        <v>9080*</v>
      </c>
      <c r="H7">
        <f>IFERROR(INDEX($C$3:$C$1772,MATCH(ROWS($F$3:F7),$F$3:$F$1772,0)),"")</f>
        <v>34.607666999999999</v>
      </c>
    </row>
    <row r="8" spans="1:8">
      <c r="A8" s="69">
        <v>1</v>
      </c>
      <c r="B8" s="58">
        <v>9050</v>
      </c>
      <c r="C8" s="1">
        <v>0.17025399999999999</v>
      </c>
      <c r="D8" s="68">
        <v>1.7252351929253015E-4</v>
      </c>
      <c r="E8" t="b">
        <f>EXACT(Anketa!$E$5,'Biotopi poligonos'!A8)</f>
        <v>0</v>
      </c>
      <c r="F8" t="str">
        <f>IF(E8=TRUE,COUNTIF($E$3:E8,TRUE),"")</f>
        <v/>
      </c>
      <c r="G8" t="str">
        <f>IFERROR(INDEX($B$3:$B$1772,MATCH(ROWS($F$3:F8),$F$3:$F$1772,0)),"")</f>
        <v>91D0*</v>
      </c>
      <c r="H8">
        <f>IFERROR(INDEX($C$3:$C$1772,MATCH(ROWS($F$3:F8),$F$3:$F$1772,0)),"")</f>
        <v>5.3140830000000001</v>
      </c>
    </row>
    <row r="9" spans="1:8">
      <c r="A9" s="69">
        <v>1</v>
      </c>
      <c r="B9" s="58" t="s">
        <v>139</v>
      </c>
      <c r="C9" s="1">
        <v>32.757230999999997</v>
      </c>
      <c r="D9" s="68">
        <v>3.3193891329415852E-2</v>
      </c>
      <c r="E9" t="b">
        <f>EXACT(Anketa!$E$5,'Biotopi poligonos'!A9)</f>
        <v>0</v>
      </c>
      <c r="F9" t="str">
        <f>IF(E9=TRUE,COUNTIF($E$3:E9,TRUE),"")</f>
        <v/>
      </c>
      <c r="G9" t="str">
        <f>IFERROR(INDEX($B$3:$B$1772,MATCH(ROWS($F$3:F9),$F$3:$F$1772,0)),"")</f>
        <v>91E0*</v>
      </c>
      <c r="H9">
        <f>IFERROR(INDEX($C$3:$C$1772,MATCH(ROWS($F$3:F9),$F$3:$F$1772,0)),"")</f>
        <v>38.109561999999997</v>
      </c>
    </row>
    <row r="10" spans="1:8">
      <c r="A10" s="69">
        <v>1</v>
      </c>
      <c r="B10" s="58" t="s">
        <v>140</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58" t="s">
        <v>141</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58">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58" t="s">
        <v>142</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58" t="s">
        <v>143</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58">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58" t="s">
        <v>137</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58" t="s">
        <v>138</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58">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58" t="s">
        <v>139</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58" t="s">
        <v>140</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58" t="s">
        <v>141</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58">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58" t="s">
        <v>136</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58" t="s">
        <v>142</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58">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58" t="s">
        <v>143</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58" t="s">
        <v>137</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58">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58" t="s">
        <v>139</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58">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58">
        <v>6450</v>
      </c>
      <c r="C31" s="1">
        <v>4.681832</v>
      </c>
      <c r="D31" s="68">
        <v>0.83888750423087188</v>
      </c>
      <c r="E31" t="b">
        <f>EXACT(Anketa!$E$5,'Biotopi poligonos'!A31)</f>
        <v>0</v>
      </c>
      <c r="F31" t="str">
        <f>IF(E31=TRUE,COUNTIF($E$3:E31,TRUE),"")</f>
        <v/>
      </c>
      <c r="G31" t="str">
        <f>IFERROR(INDEX($B$3:$B$1772,MATCH(ROWS($F$3:F31),$F$3:$F$1772,0)),"")</f>
        <v/>
      </c>
    </row>
    <row r="32" spans="1:8">
      <c r="A32" s="69">
        <v>15</v>
      </c>
      <c r="B32" s="58">
        <v>2330</v>
      </c>
      <c r="C32" s="1">
        <v>38.660209000000002</v>
      </c>
      <c r="D32" s="68">
        <v>3.2258448532948264E-2</v>
      </c>
      <c r="E32" t="b">
        <f>EXACT(Anketa!$E$5,'Biotopi poligonos'!A32)</f>
        <v>0</v>
      </c>
      <c r="F32" t="str">
        <f>IF(E32=TRUE,COUNTIF($E$3:E32,TRUE),"")</f>
        <v/>
      </c>
      <c r="G32" t="str">
        <f>IFERROR(INDEX($B$3:$B$1772,MATCH(ROWS($F$3:F32),$F$3:$F$1772,0)),"")</f>
        <v/>
      </c>
    </row>
    <row r="33" spans="1:7">
      <c r="A33" s="69">
        <v>15</v>
      </c>
      <c r="B33" s="58">
        <v>3150</v>
      </c>
      <c r="C33" s="1">
        <v>1.972842</v>
      </c>
      <c r="D33" s="68">
        <v>1.6461582533254986E-3</v>
      </c>
      <c r="E33" t="b">
        <f>EXACT(Anketa!$E$5,'Biotopi poligonos'!A33)</f>
        <v>0</v>
      </c>
      <c r="F33" t="str">
        <f>IF(E33=TRUE,COUNTIF($E$3:E33,TRUE),"")</f>
        <v/>
      </c>
      <c r="G33" t="str">
        <f>IFERROR(INDEX($B$3:$B$1772,MATCH(ROWS($F$3:F33),$F$3:$F$1772,0)),"")</f>
        <v/>
      </c>
    </row>
    <row r="34" spans="1:7">
      <c r="A34" s="69">
        <v>15</v>
      </c>
      <c r="B34" s="58">
        <v>3260</v>
      </c>
      <c r="C34" s="1">
        <v>4.4147959999999999</v>
      </c>
      <c r="D34" s="68">
        <v>3.6837480508567833E-3</v>
      </c>
      <c r="E34" t="b">
        <f>EXACT(Anketa!$E$5,'Biotopi poligonos'!A34)</f>
        <v>0</v>
      </c>
      <c r="F34" t="str">
        <f>IF(E34=TRUE,COUNTIF($E$3:E34,TRUE),"")</f>
        <v/>
      </c>
      <c r="G34" t="str">
        <f>IFERROR(INDEX($B$3:$B$1772,MATCH(ROWS($F$3:F34),$F$3:$F$1772,0)),"")</f>
        <v/>
      </c>
    </row>
    <row r="35" spans="1:7">
      <c r="A35" s="69">
        <v>15</v>
      </c>
      <c r="B35" s="58">
        <v>6450</v>
      </c>
      <c r="C35" s="1">
        <v>34.074055000000001</v>
      </c>
      <c r="D35" s="68">
        <v>2.8431717726263416E-2</v>
      </c>
      <c r="E35" t="b">
        <f>EXACT(Anketa!$E$5,'Biotopi poligonos'!A35)</f>
        <v>0</v>
      </c>
      <c r="F35" t="str">
        <f>IF(E35=TRUE,COUNTIF($E$3:E35,TRUE),"")</f>
        <v/>
      </c>
      <c r="G35" t="str">
        <f>IFERROR(INDEX($B$3:$B$1772,MATCH(ROWS($F$3:F35),$F$3:$F$1772,0)),"")</f>
        <v/>
      </c>
    </row>
    <row r="36" spans="1:7">
      <c r="A36" s="69">
        <v>15</v>
      </c>
      <c r="B36" s="58" t="s">
        <v>143</v>
      </c>
      <c r="C36" s="1">
        <v>4.8636369999999998</v>
      </c>
      <c r="D36" s="68">
        <v>4.0582652785825053E-3</v>
      </c>
      <c r="E36" t="b">
        <f>EXACT(Anketa!$E$5,'Biotopi poligonos'!A36)</f>
        <v>0</v>
      </c>
      <c r="F36" t="str">
        <f>IF(E36=TRUE,COUNTIF($E$3:E36,TRUE),"")</f>
        <v/>
      </c>
      <c r="G36" t="str">
        <f>IFERROR(INDEX($B$3:$B$1772,MATCH(ROWS($F$3:F36),$F$3:$F$1772,0)),"")</f>
        <v/>
      </c>
    </row>
    <row r="37" spans="1:7">
      <c r="A37" s="69">
        <v>15</v>
      </c>
      <c r="B37" s="58">
        <v>7140</v>
      </c>
      <c r="C37" s="1">
        <v>37.532812</v>
      </c>
      <c r="D37" s="68">
        <v>3.1317737682142979E-2</v>
      </c>
      <c r="E37" t="b">
        <f>EXACT(Anketa!$E$5,'Biotopi poligonos'!A37)</f>
        <v>0</v>
      </c>
      <c r="F37" t="str">
        <f>IF(E37=TRUE,COUNTIF($E$3:E37,TRUE),"")</f>
        <v/>
      </c>
      <c r="G37" t="str">
        <f>IFERROR(INDEX($B$3:$B$1772,MATCH(ROWS($F$3:F37),$F$3:$F$1772,0)),"")</f>
        <v/>
      </c>
    </row>
    <row r="38" spans="1:7">
      <c r="A38" s="69">
        <v>15</v>
      </c>
      <c r="B38" s="58" t="s">
        <v>137</v>
      </c>
      <c r="C38" s="1">
        <v>202.019285</v>
      </c>
      <c r="D38" s="68">
        <v>0.16856682559154057</v>
      </c>
      <c r="E38" t="b">
        <f>EXACT(Anketa!$E$5,'Biotopi poligonos'!A38)</f>
        <v>0</v>
      </c>
      <c r="F38" t="str">
        <f>IF(E38=TRUE,COUNTIF($E$3:E38,TRUE),"")</f>
        <v/>
      </c>
      <c r="G38" t="str">
        <f>IFERROR(INDEX($B$3:$B$1772,MATCH(ROWS($F$3:F38),$F$3:$F$1772,0)),"")</f>
        <v/>
      </c>
    </row>
    <row r="39" spans="1:7">
      <c r="A39" s="69">
        <v>15</v>
      </c>
      <c r="B39" s="58">
        <v>9050</v>
      </c>
      <c r="C39" s="1">
        <v>1.218607</v>
      </c>
      <c r="D39" s="68">
        <v>1.0168173480746181E-3</v>
      </c>
      <c r="E39" t="b">
        <f>EXACT(Anketa!$E$5,'Biotopi poligonos'!A39)</f>
        <v>0</v>
      </c>
      <c r="F39" t="str">
        <f>IF(E39=TRUE,COUNTIF($E$3:E39,TRUE),"")</f>
        <v/>
      </c>
      <c r="G39" t="str">
        <f>IFERROR(INDEX($B$3:$B$1772,MATCH(ROWS($F$3:F39),$F$3:$F$1772,0)),"")</f>
        <v/>
      </c>
    </row>
    <row r="40" spans="1:7">
      <c r="A40" s="69">
        <v>15</v>
      </c>
      <c r="B40" s="58" t="s">
        <v>139</v>
      </c>
      <c r="C40" s="1">
        <v>48.402847999999999</v>
      </c>
      <c r="D40" s="68">
        <v>4.0387799793221962E-2</v>
      </c>
      <c r="E40" t="b">
        <f>EXACT(Anketa!$E$5,'Biotopi poligonos'!A40)</f>
        <v>0</v>
      </c>
      <c r="F40" t="str">
        <f>IF(E40=TRUE,COUNTIF($E$3:E40,TRUE),"")</f>
        <v/>
      </c>
      <c r="G40" t="str">
        <f>IFERROR(INDEX($B$3:$B$1772,MATCH(ROWS($F$3:F40),$F$3:$F$1772,0)),"")</f>
        <v/>
      </c>
    </row>
    <row r="41" spans="1:7">
      <c r="A41" s="69">
        <v>15</v>
      </c>
      <c r="B41" s="58" t="s">
        <v>140</v>
      </c>
      <c r="C41" s="1">
        <v>129.413432</v>
      </c>
      <c r="D41" s="68">
        <v>0.10798380670017071</v>
      </c>
      <c r="E41" t="b">
        <f>EXACT(Anketa!$E$5,'Biotopi poligonos'!A41)</f>
        <v>0</v>
      </c>
      <c r="F41" t="str">
        <f>IF(E41=TRUE,COUNTIF($E$3:E41,TRUE),"")</f>
        <v/>
      </c>
      <c r="G41" t="str">
        <f>IFERROR(INDEX($B$3:$B$1772,MATCH(ROWS($F$3:F41),$F$3:$F$1772,0)),"")</f>
        <v/>
      </c>
    </row>
    <row r="42" spans="1:7">
      <c r="A42" s="69">
        <v>15</v>
      </c>
      <c r="B42" s="58" t="s">
        <v>141</v>
      </c>
      <c r="C42" s="1">
        <v>26.016722999999999</v>
      </c>
      <c r="D42" s="68">
        <v>2.1708602762376978E-2</v>
      </c>
      <c r="E42" t="b">
        <f>EXACT(Anketa!$E$5,'Biotopi poligonos'!A42)</f>
        <v>0</v>
      </c>
      <c r="F42" t="str">
        <f>IF(E42=TRUE,COUNTIF($E$3:E42,TRUE),"")</f>
        <v/>
      </c>
      <c r="G42" t="str">
        <f>IFERROR(INDEX($B$3:$B$1772,MATCH(ROWS($F$3:F42),$F$3:$F$1772,0)),"")</f>
        <v/>
      </c>
    </row>
    <row r="43" spans="1:7">
      <c r="A43" s="69">
        <v>15</v>
      </c>
      <c r="B43" s="58" t="s">
        <v>144</v>
      </c>
      <c r="C43" s="1">
        <v>91.803585999999996</v>
      </c>
      <c r="D43" s="68">
        <v>7.6601791110883277E-2</v>
      </c>
      <c r="E43" t="b">
        <f>EXACT(Anketa!$E$5,'Biotopi poligonos'!A43)</f>
        <v>0</v>
      </c>
      <c r="F43" t="str">
        <f>IF(E43=TRUE,COUNTIF($E$3:E43,TRUE),"")</f>
        <v/>
      </c>
      <c r="G43" t="str">
        <f>IFERROR(INDEX($B$3:$B$1772,MATCH(ROWS($F$3:F43),$F$3:$F$1772,0)),"")</f>
        <v/>
      </c>
    </row>
    <row r="44" spans="1:7">
      <c r="A44" s="69">
        <v>28</v>
      </c>
      <c r="B44" s="58">
        <v>6210</v>
      </c>
      <c r="C44" s="1">
        <v>82.989574000000005</v>
      </c>
      <c r="D44" s="68">
        <v>0.44604168809033079</v>
      </c>
      <c r="E44" t="b">
        <f>EXACT(Anketa!$E$5,'Biotopi poligonos'!A44)</f>
        <v>0</v>
      </c>
      <c r="F44" t="str">
        <f>IF(E44=TRUE,COUNTIF($E$3:E44,TRUE),"")</f>
        <v/>
      </c>
      <c r="G44" t="str">
        <f>IFERROR(INDEX($B$3:$B$1772,MATCH(ROWS($F$3:F44),$F$3:$F$1772,0)),"")</f>
        <v/>
      </c>
    </row>
    <row r="45" spans="1:7">
      <c r="A45" s="69">
        <v>28</v>
      </c>
      <c r="B45" s="58" t="s">
        <v>142</v>
      </c>
      <c r="C45" s="1">
        <v>2.146452</v>
      </c>
      <c r="D45" s="68">
        <v>1.1536474129688466E-2</v>
      </c>
      <c r="E45" t="b">
        <f>EXACT(Anketa!$E$5,'Biotopi poligonos'!A45)</f>
        <v>0</v>
      </c>
      <c r="F45" t="str">
        <f>IF(E45=TRUE,COUNTIF($E$3:E45,TRUE),"")</f>
        <v/>
      </c>
      <c r="G45" t="str">
        <f>IFERROR(INDEX($B$3:$B$1772,MATCH(ROWS($F$3:F45),$F$3:$F$1772,0)),"")</f>
        <v/>
      </c>
    </row>
    <row r="46" spans="1:7">
      <c r="A46" s="69">
        <v>32</v>
      </c>
      <c r="B46" s="58">
        <v>3130</v>
      </c>
      <c r="C46" s="1">
        <v>1814.585276</v>
      </c>
      <c r="D46" s="68">
        <v>0.39129488170732302</v>
      </c>
      <c r="E46" t="b">
        <f>EXACT(Anketa!$E$5,'Biotopi poligonos'!A46)</f>
        <v>0</v>
      </c>
      <c r="F46" t="str">
        <f>IF(E46=TRUE,COUNTIF($E$3:E46,TRUE),"")</f>
        <v/>
      </c>
      <c r="G46" t="str">
        <f>IFERROR(INDEX($B$3:$B$1772,MATCH(ROWS($F$3:F46),$F$3:$F$1772,0)),"")</f>
        <v/>
      </c>
    </row>
    <row r="47" spans="1:7">
      <c r="A47" s="69">
        <v>32</v>
      </c>
      <c r="B47" s="58">
        <v>3150</v>
      </c>
      <c r="C47" s="1">
        <v>180.50975500000001</v>
      </c>
      <c r="D47" s="68">
        <v>3.8924896043156729E-2</v>
      </c>
      <c r="E47" t="b">
        <f>EXACT(Anketa!$E$5,'Biotopi poligonos'!A47)</f>
        <v>0</v>
      </c>
      <c r="F47" t="str">
        <f>IF(E47=TRUE,COUNTIF($E$3:E47,TRUE),"")</f>
        <v/>
      </c>
      <c r="G47" t="str">
        <f>IFERROR(INDEX($B$3:$B$1772,MATCH(ROWS($F$3:F47),$F$3:$F$1772,0)),"")</f>
        <v/>
      </c>
    </row>
    <row r="48" spans="1:7">
      <c r="A48" s="69">
        <v>32</v>
      </c>
      <c r="B48" s="58">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58">
        <v>5130</v>
      </c>
      <c r="C49" s="1">
        <v>0.330926</v>
      </c>
      <c r="D49" s="68">
        <v>7.1360465521531962E-5</v>
      </c>
      <c r="E49" t="b">
        <f>EXACT(Anketa!$E$5,'Biotopi poligonos'!A49)</f>
        <v>0</v>
      </c>
      <c r="F49" t="str">
        <f>IF(E49=TRUE,COUNTIF($E$3:E49,TRUE),"")</f>
        <v/>
      </c>
      <c r="G49" t="str">
        <f>IFERROR(INDEX($B$3:$B$1772,MATCH(ROWS($F$3:F49),$F$3:$F$1772,0)),"")</f>
        <v/>
      </c>
    </row>
    <row r="50" spans="1:7">
      <c r="A50" s="69">
        <v>32</v>
      </c>
      <c r="B50" s="58" t="s">
        <v>136</v>
      </c>
      <c r="C50" s="1">
        <v>0.44533800000000001</v>
      </c>
      <c r="D50" s="68">
        <v>9.6032124989961514E-5</v>
      </c>
      <c r="E50" t="b">
        <f>EXACT(Anketa!$E$5,'Biotopi poligonos'!A50)</f>
        <v>0</v>
      </c>
      <c r="F50" t="str">
        <f>IF(E50=TRUE,COUNTIF($E$3:E50,TRUE),"")</f>
        <v/>
      </c>
      <c r="G50" t="str">
        <f>IFERROR(INDEX($B$3:$B$1772,MATCH(ROWS($F$3:F50),$F$3:$F$1772,0)),"")</f>
        <v/>
      </c>
    </row>
    <row r="51" spans="1:7">
      <c r="A51" s="69">
        <v>32</v>
      </c>
      <c r="B51" s="58">
        <v>6210</v>
      </c>
      <c r="C51" s="1">
        <v>32.600493</v>
      </c>
      <c r="D51" s="68">
        <v>7.0299292189536155E-3</v>
      </c>
      <c r="E51" t="b">
        <f>EXACT(Anketa!$E$5,'Biotopi poligonos'!A51)</f>
        <v>0</v>
      </c>
      <c r="F51" t="str">
        <f>IF(E51=TRUE,COUNTIF($E$3:E51,TRUE),"")</f>
        <v/>
      </c>
      <c r="G51" t="str">
        <f>IFERROR(INDEX($B$3:$B$1772,MATCH(ROWS($F$3:F51),$F$3:$F$1772,0)),"")</f>
        <v/>
      </c>
    </row>
    <row r="52" spans="1:7">
      <c r="A52" s="69">
        <v>32</v>
      </c>
      <c r="B52" s="58" t="s">
        <v>145</v>
      </c>
      <c r="C52" s="1">
        <v>0.10083</v>
      </c>
      <c r="D52" s="68">
        <v>2.1742854107976008E-5</v>
      </c>
      <c r="E52" t="b">
        <f>EXACT(Anketa!$E$5,'Biotopi poligonos'!A52)</f>
        <v>0</v>
      </c>
      <c r="F52" t="str">
        <f>IF(E52=TRUE,COUNTIF($E$3:E52,TRUE),"")</f>
        <v/>
      </c>
      <c r="G52" t="str">
        <f>IFERROR(INDEX($B$3:$B$1772,MATCH(ROWS($F$3:F52),$F$3:$F$1772,0)),"")</f>
        <v/>
      </c>
    </row>
    <row r="53" spans="1:7">
      <c r="A53" s="69">
        <v>32</v>
      </c>
      <c r="B53" s="58" t="s">
        <v>142</v>
      </c>
      <c r="C53" s="1">
        <v>18.281936000000002</v>
      </c>
      <c r="D53" s="68">
        <v>3.9422936354195628E-3</v>
      </c>
      <c r="E53" t="b">
        <f>EXACT(Anketa!$E$5,'Biotopi poligonos'!A53)</f>
        <v>0</v>
      </c>
      <c r="F53" t="str">
        <f>IF(E53=TRUE,COUNTIF($E$3:E53,TRUE),"")</f>
        <v/>
      </c>
      <c r="G53" t="str">
        <f>IFERROR(INDEX($B$3:$B$1772,MATCH(ROWS($F$3:F53),$F$3:$F$1772,0)),"")</f>
        <v/>
      </c>
    </row>
    <row r="54" spans="1:7">
      <c r="A54" s="69">
        <v>32</v>
      </c>
      <c r="B54" s="58">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58">
        <v>6450</v>
      </c>
      <c r="C55" s="1">
        <v>1.5091859999999999</v>
      </c>
      <c r="D55" s="68">
        <v>3.2543896677377643E-4</v>
      </c>
      <c r="E55" t="b">
        <f>EXACT(Anketa!$E$5,'Biotopi poligonos'!A55)</f>
        <v>0</v>
      </c>
      <c r="F55" t="str">
        <f>IF(E55=TRUE,COUNTIF($E$3:E55,TRUE),"")</f>
        <v/>
      </c>
      <c r="G55" t="str">
        <f>IFERROR(INDEX($B$3:$B$1772,MATCH(ROWS($F$3:F55),$F$3:$F$1772,0)),"")</f>
        <v/>
      </c>
    </row>
    <row r="56" spans="1:7">
      <c r="A56" s="69">
        <v>32</v>
      </c>
      <c r="B56" s="58" t="s">
        <v>146</v>
      </c>
      <c r="C56" s="1">
        <v>3.6072169999999999</v>
      </c>
      <c r="D56" s="68">
        <v>7.7785572713290579E-4</v>
      </c>
      <c r="E56" t="b">
        <f>EXACT(Anketa!$E$5,'Biotopi poligonos'!A56)</f>
        <v>0</v>
      </c>
      <c r="F56" t="str">
        <f>IF(E56=TRUE,COUNTIF($E$3:E56,TRUE),"")</f>
        <v/>
      </c>
      <c r="G56" t="str">
        <f>IFERROR(INDEX($B$3:$B$1772,MATCH(ROWS($F$3:F56),$F$3:$F$1772,0)),"")</f>
        <v/>
      </c>
    </row>
    <row r="57" spans="1:7">
      <c r="A57" s="69">
        <v>32</v>
      </c>
      <c r="B57" s="58">
        <v>7120</v>
      </c>
      <c r="C57" s="1">
        <v>4.0005480000000002</v>
      </c>
      <c r="D57" s="68">
        <v>8.6267312819552917E-4</v>
      </c>
      <c r="E57" t="b">
        <f>EXACT(Anketa!$E$5,'Biotopi poligonos'!A57)</f>
        <v>0</v>
      </c>
      <c r="F57" t="str">
        <f>IF(E57=TRUE,COUNTIF($E$3:E57,TRUE),"")</f>
        <v/>
      </c>
      <c r="G57" t="str">
        <f>IFERROR(INDEX($B$3:$B$1772,MATCH(ROWS($F$3:F57),$F$3:$F$1772,0)),"")</f>
        <v/>
      </c>
    </row>
    <row r="58" spans="1:7">
      <c r="A58" s="69">
        <v>32</v>
      </c>
      <c r="B58" s="58">
        <v>7140</v>
      </c>
      <c r="C58" s="1">
        <v>35.924550000000004</v>
      </c>
      <c r="D58" s="68">
        <v>7.746724680597933E-3</v>
      </c>
      <c r="E58" t="b">
        <f>EXACT(Anketa!$E$5,'Biotopi poligonos'!A58)</f>
        <v>0</v>
      </c>
      <c r="F58" t="str">
        <f>IF(E58=TRUE,COUNTIF($E$3:E58,TRUE),"")</f>
        <v/>
      </c>
      <c r="G58" t="str">
        <f>IFERROR(INDEX($B$3:$B$1772,MATCH(ROWS($F$3:F58),$F$3:$F$1772,0)),"")</f>
        <v/>
      </c>
    </row>
    <row r="59" spans="1:7">
      <c r="A59" s="69">
        <v>32</v>
      </c>
      <c r="B59" s="58" t="s">
        <v>137</v>
      </c>
      <c r="C59" s="1">
        <v>17.864608</v>
      </c>
      <c r="D59" s="68">
        <v>3.8523015515241599E-3</v>
      </c>
      <c r="E59" t="b">
        <f>EXACT(Anketa!$E$5,'Biotopi poligonos'!A59)</f>
        <v>0</v>
      </c>
      <c r="F59" t="str">
        <f>IF(E59=TRUE,COUNTIF($E$3:E59,TRUE),"")</f>
        <v/>
      </c>
      <c r="G59" t="str">
        <f>IFERROR(INDEX($B$3:$B$1772,MATCH(ROWS($F$3:F59),$F$3:$F$1772,0)),"")</f>
        <v/>
      </c>
    </row>
    <row r="60" spans="1:7">
      <c r="A60" s="69">
        <v>32</v>
      </c>
      <c r="B60" s="58" t="s">
        <v>139</v>
      </c>
      <c r="C60" s="1">
        <v>58.352276000000003</v>
      </c>
      <c r="D60" s="68">
        <v>1.2583011246021521E-2</v>
      </c>
      <c r="E60" t="b">
        <f>EXACT(Anketa!$E$5,'Biotopi poligonos'!A60)</f>
        <v>0</v>
      </c>
      <c r="F60" t="str">
        <f>IF(E60=TRUE,COUNTIF($E$3:E60,TRUE),"")</f>
        <v/>
      </c>
      <c r="G60" t="str">
        <f>IFERROR(INDEX($B$3:$B$1772,MATCH(ROWS($F$3:F60),$F$3:$F$1772,0)),"")</f>
        <v/>
      </c>
    </row>
    <row r="61" spans="1:7">
      <c r="A61" s="69">
        <v>32</v>
      </c>
      <c r="B61" s="58">
        <v>9160</v>
      </c>
      <c r="C61" s="1">
        <v>22.153777999999999</v>
      </c>
      <c r="D61" s="68">
        <v>4.7772127640036549E-3</v>
      </c>
      <c r="E61" t="b">
        <f>EXACT(Anketa!$E$5,'Biotopi poligonos'!A61)</f>
        <v>0</v>
      </c>
      <c r="F61" t="str">
        <f>IF(E61=TRUE,COUNTIF($E$3:E61,TRUE),"")</f>
        <v/>
      </c>
      <c r="G61" t="str">
        <f>IFERROR(INDEX($B$3:$B$1772,MATCH(ROWS($F$3:F61),$F$3:$F$1772,0)),"")</f>
        <v/>
      </c>
    </row>
    <row r="62" spans="1:7">
      <c r="A62" s="69">
        <v>32</v>
      </c>
      <c r="B62" s="58" t="s">
        <v>147</v>
      </c>
      <c r="C62" s="1">
        <v>3.0022669999999998</v>
      </c>
      <c r="D62" s="68">
        <v>6.4740507164723598E-4</v>
      </c>
      <c r="E62" t="b">
        <f>EXACT(Anketa!$E$5,'Biotopi poligonos'!A62)</f>
        <v>0</v>
      </c>
      <c r="F62" t="str">
        <f>IF(E62=TRUE,COUNTIF($E$3:E62,TRUE),"")</f>
        <v/>
      </c>
      <c r="G62" t="str">
        <f>IFERROR(INDEX($B$3:$B$1772,MATCH(ROWS($F$3:F62),$F$3:$F$1772,0)),"")</f>
        <v/>
      </c>
    </row>
    <row r="63" spans="1:7">
      <c r="A63" s="69">
        <v>32</v>
      </c>
      <c r="B63" s="58" t="s">
        <v>140</v>
      </c>
      <c r="C63" s="1">
        <v>72.767583999999999</v>
      </c>
      <c r="D63" s="68">
        <v>1.5691510093244959E-2</v>
      </c>
      <c r="E63" t="b">
        <f>EXACT(Anketa!$E$5,'Biotopi poligonos'!A63)</f>
        <v>0</v>
      </c>
      <c r="F63" t="str">
        <f>IF(E63=TRUE,COUNTIF($E$3:E63,TRUE),"")</f>
        <v/>
      </c>
      <c r="G63" t="str">
        <f>IFERROR(INDEX($B$3:$B$1772,MATCH(ROWS($F$3:F63),$F$3:$F$1772,0)),"")</f>
        <v/>
      </c>
    </row>
    <row r="64" spans="1:7">
      <c r="A64" s="69">
        <v>32</v>
      </c>
      <c r="B64" s="58" t="s">
        <v>141</v>
      </c>
      <c r="C64" s="1">
        <v>48.311368000000002</v>
      </c>
      <c r="D64" s="68">
        <v>1.0417802501048703E-2</v>
      </c>
      <c r="E64" t="b">
        <f>EXACT(Anketa!$E$5,'Biotopi poligonos'!A64)</f>
        <v>0</v>
      </c>
      <c r="F64" t="str">
        <f>IF(E64=TRUE,COUNTIF($E$3:E64,TRUE),"")</f>
        <v/>
      </c>
      <c r="G64" t="str">
        <f>IFERROR(INDEX($B$3:$B$1772,MATCH(ROWS($F$3:F64),$F$3:$F$1772,0)),"")</f>
        <v/>
      </c>
    </row>
    <row r="65" spans="1:7">
      <c r="A65" s="69">
        <v>35</v>
      </c>
      <c r="B65" s="58" t="s">
        <v>137</v>
      </c>
      <c r="C65" s="1">
        <v>5.0985990000000001</v>
      </c>
      <c r="D65" s="68">
        <v>7.6809977627993659E-2</v>
      </c>
      <c r="E65" t="b">
        <f>EXACT(Anketa!$E$5,'Biotopi poligonos'!A65)</f>
        <v>0</v>
      </c>
      <c r="F65" t="str">
        <f>IF(E65=TRUE,COUNTIF($E$3:E65,TRUE),"")</f>
        <v/>
      </c>
      <c r="G65" t="str">
        <f>IFERROR(INDEX($B$3:$B$1772,MATCH(ROWS($F$3:F65),$F$3:$F$1772,0)),"")</f>
        <v/>
      </c>
    </row>
    <row r="66" spans="1:7">
      <c r="A66" s="69">
        <v>35</v>
      </c>
      <c r="B66" s="58">
        <v>9050</v>
      </c>
      <c r="C66" s="1">
        <v>2.0556320000000001</v>
      </c>
      <c r="D66" s="68">
        <v>3.0967928235067683E-2</v>
      </c>
      <c r="E66" t="b">
        <f>EXACT(Anketa!$E$5,'Biotopi poligonos'!A66)</f>
        <v>0</v>
      </c>
      <c r="F66" t="str">
        <f>IF(E66=TRUE,COUNTIF($E$3:E66,TRUE),"")</f>
        <v/>
      </c>
      <c r="G66" t="str">
        <f>IFERROR(INDEX($B$3:$B$1772,MATCH(ROWS($F$3:F66),$F$3:$F$1772,0)),"")</f>
        <v/>
      </c>
    </row>
    <row r="67" spans="1:7">
      <c r="A67" s="69">
        <v>35</v>
      </c>
      <c r="B67" s="58" t="s">
        <v>139</v>
      </c>
      <c r="C67" s="1">
        <v>18.058973999999999</v>
      </c>
      <c r="D67" s="68">
        <v>0.2720569687721115</v>
      </c>
      <c r="E67" t="b">
        <f>EXACT(Anketa!$E$5,'Biotopi poligonos'!A67)</f>
        <v>0</v>
      </c>
      <c r="F67" t="str">
        <f>IF(E67=TRUE,COUNTIF($E$3:E67,TRUE),"")</f>
        <v/>
      </c>
      <c r="G67" t="str">
        <f>IFERROR(INDEX($B$3:$B$1772,MATCH(ROWS($F$3:F67),$F$3:$F$1772,0)),"")</f>
        <v/>
      </c>
    </row>
    <row r="68" spans="1:7">
      <c r="A68" s="69">
        <v>35</v>
      </c>
      <c r="B68" s="58" t="s">
        <v>141</v>
      </c>
      <c r="C68" s="1">
        <v>3.5767030000000002</v>
      </c>
      <c r="D68" s="68">
        <v>5.3882738652711815E-2</v>
      </c>
      <c r="E68" t="b">
        <f>EXACT(Anketa!$E$5,'Biotopi poligonos'!A68)</f>
        <v>0</v>
      </c>
      <c r="F68" t="str">
        <f>IF(E68=TRUE,COUNTIF($E$3:E68,TRUE),"")</f>
        <v/>
      </c>
      <c r="G68" t="str">
        <f>IFERROR(INDEX($B$3:$B$1772,MATCH(ROWS($F$3:F68),$F$3:$F$1772,0)),"")</f>
        <v/>
      </c>
    </row>
    <row r="69" spans="1:7">
      <c r="A69" s="70">
        <v>37</v>
      </c>
      <c r="B69" s="58">
        <v>6410</v>
      </c>
      <c r="C69" s="1">
        <v>2.9629799999999999</v>
      </c>
      <c r="D69" s="68">
        <v>0.79886201163062498</v>
      </c>
      <c r="E69" t="b">
        <f>EXACT(Anketa!$E$5,'Biotopi poligonos'!A69)</f>
        <v>0</v>
      </c>
      <c r="F69" t="str">
        <f>IF(E69=TRUE,COUNTIF($E$3:E69,TRUE),"")</f>
        <v/>
      </c>
      <c r="G69" t="str">
        <f>IFERROR(INDEX($B$3:$B$1772,MATCH(ROWS($F$3:F69),$F$3:$F$1772,0)),"")</f>
        <v/>
      </c>
    </row>
    <row r="70" spans="1:7">
      <c r="A70" s="70">
        <v>39</v>
      </c>
      <c r="B70" s="58">
        <v>6510</v>
      </c>
      <c r="C70" s="1">
        <v>54.581029999999998</v>
      </c>
      <c r="D70" s="68">
        <v>0.75656946826853255</v>
      </c>
      <c r="E70" t="b">
        <f>EXACT(Anketa!$E$5,'Biotopi poligonos'!A70)</f>
        <v>0</v>
      </c>
      <c r="F70" t="str">
        <f>IF(E70=TRUE,COUNTIF($E$3:E70,TRUE),"")</f>
        <v/>
      </c>
      <c r="G70" t="str">
        <f>IFERROR(INDEX($B$3:$B$1772,MATCH(ROWS($F$3:F70),$F$3:$F$1772,0)),"")</f>
        <v/>
      </c>
    </row>
    <row r="71" spans="1:7">
      <c r="A71" s="69">
        <v>41</v>
      </c>
      <c r="B71" s="58">
        <v>6410</v>
      </c>
      <c r="C71" s="1">
        <v>1.0034259999999999</v>
      </c>
      <c r="D71" s="68">
        <v>2.3701364125317488E-2</v>
      </c>
      <c r="E71" t="b">
        <f>EXACT(Anketa!$E$5,'Biotopi poligonos'!A71)</f>
        <v>0</v>
      </c>
      <c r="F71" t="str">
        <f>IF(E71=TRUE,COUNTIF($E$3:E71,TRUE),"")</f>
        <v/>
      </c>
      <c r="G71" t="str">
        <f>IFERROR(INDEX($B$3:$B$1772,MATCH(ROWS($F$3:F71),$F$3:$F$1772,0)),"")</f>
        <v/>
      </c>
    </row>
    <row r="72" spans="1:7">
      <c r="A72" s="69">
        <v>41</v>
      </c>
      <c r="B72" s="58">
        <v>6510</v>
      </c>
      <c r="C72" s="1">
        <v>37.818810999999997</v>
      </c>
      <c r="D72" s="68">
        <v>0.89329697486168624</v>
      </c>
      <c r="E72" t="b">
        <f>EXACT(Anketa!$E$5,'Biotopi poligonos'!A72)</f>
        <v>0</v>
      </c>
      <c r="F72" t="str">
        <f>IF(E72=TRUE,COUNTIF($E$3:E72,TRUE),"")</f>
        <v/>
      </c>
      <c r="G72" t="str">
        <f>IFERROR(INDEX($B$3:$B$1772,MATCH(ROWS($F$3:F72),$F$3:$F$1772,0)),"")</f>
        <v/>
      </c>
    </row>
    <row r="73" spans="1:7">
      <c r="A73" s="69">
        <v>43</v>
      </c>
      <c r="B73" s="58" t="s">
        <v>137</v>
      </c>
      <c r="C73" s="1">
        <v>6.9999999999999999E-6</v>
      </c>
      <c r="D73" s="68">
        <v>1.7895084087466261E-7</v>
      </c>
      <c r="E73" t="b">
        <f>EXACT(Anketa!$E$5,'Biotopi poligonos'!A73)</f>
        <v>0</v>
      </c>
      <c r="F73" t="str">
        <f>IF(E73=TRUE,COUNTIF($E$3:E73,TRUE),"")</f>
        <v/>
      </c>
      <c r="G73" t="str">
        <f>IFERROR(INDEX($B$3:$B$1772,MATCH(ROWS($F$3:F73),$F$3:$F$1772,0)),"")</f>
        <v/>
      </c>
    </row>
    <row r="74" spans="1:7">
      <c r="A74" s="69">
        <v>43</v>
      </c>
      <c r="B74" s="58" t="s">
        <v>139</v>
      </c>
      <c r="C74" s="1">
        <v>0.17491799999999999</v>
      </c>
      <c r="D74" s="68">
        <v>4.4716747405877475E-3</v>
      </c>
      <c r="E74" t="b">
        <f>EXACT(Anketa!$E$5,'Biotopi poligonos'!A74)</f>
        <v>0</v>
      </c>
      <c r="F74" t="str">
        <f>IF(E74=TRUE,COUNTIF($E$3:E74,TRUE),"")</f>
        <v/>
      </c>
      <c r="G74" t="str">
        <f>IFERROR(INDEX($B$3:$B$1772,MATCH(ROWS($F$3:F74),$F$3:$F$1772,0)),"")</f>
        <v/>
      </c>
    </row>
    <row r="75" spans="1:7">
      <c r="A75" s="69">
        <v>43</v>
      </c>
      <c r="B75" s="58" t="s">
        <v>140</v>
      </c>
      <c r="C75" s="1">
        <v>4.0068409999999997</v>
      </c>
      <c r="D75" s="68">
        <v>0.10243250945729628</v>
      </c>
      <c r="E75" t="b">
        <f>EXACT(Anketa!$E$5,'Biotopi poligonos'!A75)</f>
        <v>0</v>
      </c>
      <c r="F75" t="str">
        <f>IF(E75=TRUE,COUNTIF($E$3:E75,TRUE),"")</f>
        <v/>
      </c>
      <c r="G75" t="str">
        <f>IFERROR(INDEX($B$3:$B$1772,MATCH(ROWS($F$3:F75),$F$3:$F$1772,0)),"")</f>
        <v/>
      </c>
    </row>
    <row r="76" spans="1:7">
      <c r="A76" s="70">
        <v>44</v>
      </c>
      <c r="B76" s="58" t="s">
        <v>142</v>
      </c>
      <c r="C76" s="1">
        <v>13.061522999999999</v>
      </c>
      <c r="D76" s="68">
        <v>0.53028788432659901</v>
      </c>
      <c r="E76" t="b">
        <f>EXACT(Anketa!$E$5,'Biotopi poligonos'!A76)</f>
        <v>0</v>
      </c>
      <c r="F76" t="str">
        <f>IF(E76=TRUE,COUNTIF($E$3:E76,TRUE),"")</f>
        <v/>
      </c>
      <c r="G76" t="str">
        <f>IFERROR(INDEX($B$3:$B$1772,MATCH(ROWS($F$3:F76),$F$3:$F$1772,0)),"")</f>
        <v/>
      </c>
    </row>
    <row r="77" spans="1:7">
      <c r="A77" s="70">
        <v>45</v>
      </c>
      <c r="B77" s="58" t="s">
        <v>142</v>
      </c>
      <c r="C77" s="1">
        <v>15.938791</v>
      </c>
      <c r="D77" s="68">
        <v>0.94672548610230456</v>
      </c>
      <c r="E77" t="b">
        <f>EXACT(Anketa!$E$5,'Biotopi poligonos'!A77)</f>
        <v>0</v>
      </c>
      <c r="F77" t="str">
        <f>IF(E77=TRUE,COUNTIF($E$3:E77,TRUE),"")</f>
        <v/>
      </c>
      <c r="G77" t="str">
        <f>IFERROR(INDEX($B$3:$B$1772,MATCH(ROWS($F$3:F77),$F$3:$F$1772,0)),"")</f>
        <v/>
      </c>
    </row>
    <row r="78" spans="1:7">
      <c r="A78" s="70">
        <v>46</v>
      </c>
      <c r="B78" s="58" t="s">
        <v>142</v>
      </c>
      <c r="C78" s="1">
        <v>5.5000340000000003</v>
      </c>
      <c r="D78" s="68">
        <v>0.79499319273218827</v>
      </c>
      <c r="E78" t="b">
        <f>EXACT(Anketa!$E$5,'Biotopi poligonos'!A78)</f>
        <v>0</v>
      </c>
      <c r="F78" t="str">
        <f>IF(E78=TRUE,COUNTIF($E$3:E78,TRUE),"")</f>
        <v/>
      </c>
      <c r="G78" t="str">
        <f>IFERROR(INDEX($B$3:$B$1772,MATCH(ROWS($F$3:F78),$F$3:$F$1772,0)),"")</f>
        <v/>
      </c>
    </row>
    <row r="79" spans="1:7">
      <c r="A79" s="70">
        <v>47</v>
      </c>
      <c r="B79" s="58" t="s">
        <v>142</v>
      </c>
      <c r="C79" s="1">
        <v>2.60189</v>
      </c>
      <c r="D79" s="68">
        <v>0.14083417628117967</v>
      </c>
      <c r="E79" t="b">
        <f>EXACT(Anketa!$E$5,'Biotopi poligonos'!A79)</f>
        <v>0</v>
      </c>
      <c r="F79" t="str">
        <f>IF(E79=TRUE,COUNTIF($E$3:E79,TRUE),"")</f>
        <v/>
      </c>
      <c r="G79" t="str">
        <f>IFERROR(INDEX($B$3:$B$1772,MATCH(ROWS($F$3:F79),$F$3:$F$1772,0)),"")</f>
        <v/>
      </c>
    </row>
    <row r="80" spans="1:7">
      <c r="A80" s="69">
        <v>48</v>
      </c>
      <c r="B80" s="58">
        <v>3150</v>
      </c>
      <c r="C80" s="1">
        <v>2.556254</v>
      </c>
      <c r="D80" s="68">
        <v>3.5324420845850497E-3</v>
      </c>
      <c r="E80" t="b">
        <f>EXACT(Anketa!$E$5,'Biotopi poligonos'!A80)</f>
        <v>0</v>
      </c>
      <c r="F80" t="str">
        <f>IF(E80=TRUE,COUNTIF($E$3:E80,TRUE),"")</f>
        <v/>
      </c>
      <c r="G80" t="str">
        <f>IFERROR(INDEX($B$3:$B$1772,MATCH(ROWS($F$3:F80),$F$3:$F$1772,0)),"")</f>
        <v/>
      </c>
    </row>
    <row r="81" spans="1:7">
      <c r="A81" s="69">
        <v>48</v>
      </c>
      <c r="B81" s="58" t="s">
        <v>142</v>
      </c>
      <c r="C81" s="1">
        <v>83.692858000000001</v>
      </c>
      <c r="D81" s="68">
        <v>0.11565367673885324</v>
      </c>
      <c r="E81" t="b">
        <f>EXACT(Anketa!$E$5,'Biotopi poligonos'!A81)</f>
        <v>0</v>
      </c>
      <c r="F81" t="str">
        <f>IF(E81=TRUE,COUNTIF($E$3:E81,TRUE),"")</f>
        <v/>
      </c>
      <c r="G81" t="str">
        <f>IFERROR(INDEX($B$3:$B$1772,MATCH(ROWS($F$3:F81),$F$3:$F$1772,0)),"")</f>
        <v/>
      </c>
    </row>
    <row r="82" spans="1:7">
      <c r="A82" s="69">
        <v>48</v>
      </c>
      <c r="B82" s="58">
        <v>9070</v>
      </c>
      <c r="C82" s="1">
        <v>1.8570089999999999</v>
      </c>
      <c r="D82" s="68">
        <v>2.5661678155039359E-3</v>
      </c>
      <c r="E82" t="b">
        <f>EXACT(Anketa!$E$5,'Biotopi poligonos'!A82)</f>
        <v>0</v>
      </c>
      <c r="F82" t="str">
        <f>IF(E82=TRUE,COUNTIF($E$3:E82,TRUE),"")</f>
        <v/>
      </c>
      <c r="G82" t="str">
        <f>IFERROR(INDEX($B$3:$B$1772,MATCH(ROWS($F$3:F82),$F$3:$F$1772,0)),"")</f>
        <v/>
      </c>
    </row>
    <row r="83" spans="1:7">
      <c r="A83" s="69">
        <v>48</v>
      </c>
      <c r="B83" s="58" t="s">
        <v>139</v>
      </c>
      <c r="C83" s="1">
        <v>0.64461199999999996</v>
      </c>
      <c r="D83" s="68">
        <v>8.9077789493083933E-4</v>
      </c>
      <c r="E83" t="b">
        <f>EXACT(Anketa!$E$5,'Biotopi poligonos'!A83)</f>
        <v>0</v>
      </c>
      <c r="F83" t="str">
        <f>IF(E83=TRUE,COUNTIF($E$3:E83,TRUE),"")</f>
        <v/>
      </c>
      <c r="G83" t="str">
        <f>IFERROR(INDEX($B$3:$B$1772,MATCH(ROWS($F$3:F83),$F$3:$F$1772,0)),"")</f>
        <v/>
      </c>
    </row>
    <row r="84" spans="1:7">
      <c r="A84" s="69">
        <v>49</v>
      </c>
      <c r="B84" s="58">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58">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58">
        <v>6210</v>
      </c>
      <c r="C86" s="1">
        <v>2.8099620000000001</v>
      </c>
      <c r="D86" s="68">
        <v>1.0988036013763323E-2</v>
      </c>
      <c r="E86" t="b">
        <f>EXACT(Anketa!$E$5,'Biotopi poligonos'!A86)</f>
        <v>0</v>
      </c>
      <c r="F86" t="str">
        <f>IF(E86=TRUE,COUNTIF($E$3:E86,TRUE),"")</f>
        <v/>
      </c>
      <c r="G86" t="str">
        <f>IFERROR(INDEX($B$3:$B$1772,MATCH(ROWS($F$3:F86),$F$3:$F$1772,0)),"")</f>
        <v/>
      </c>
    </row>
    <row r="87" spans="1:7">
      <c r="A87" s="69">
        <v>49</v>
      </c>
      <c r="B87" s="58" t="s">
        <v>142</v>
      </c>
      <c r="C87" s="1">
        <v>25.060030999999999</v>
      </c>
      <c r="D87" s="68">
        <v>9.7994393922062037E-2</v>
      </c>
      <c r="E87" t="b">
        <f>EXACT(Anketa!$E$5,'Biotopi poligonos'!A87)</f>
        <v>0</v>
      </c>
      <c r="F87" t="str">
        <f>IF(E87=TRUE,COUNTIF($E$3:E87,TRUE),"")</f>
        <v/>
      </c>
      <c r="G87" t="str">
        <f>IFERROR(INDEX($B$3:$B$1772,MATCH(ROWS($F$3:F87),$F$3:$F$1772,0)),"")</f>
        <v/>
      </c>
    </row>
    <row r="88" spans="1:7">
      <c r="A88" s="69">
        <v>49</v>
      </c>
      <c r="B88" s="58">
        <v>6410</v>
      </c>
      <c r="C88" s="1">
        <v>1.8436710000000001</v>
      </c>
      <c r="D88" s="68">
        <v>7.209465233170783E-3</v>
      </c>
      <c r="E88" t="b">
        <f>EXACT(Anketa!$E$5,'Biotopi poligonos'!A88)</f>
        <v>0</v>
      </c>
      <c r="F88" t="str">
        <f>IF(E88=TRUE,COUNTIF($E$3:E88,TRUE),"")</f>
        <v/>
      </c>
      <c r="G88" t="str">
        <f>IFERROR(INDEX($B$3:$B$1772,MATCH(ROWS($F$3:F88),$F$3:$F$1772,0)),"")</f>
        <v/>
      </c>
    </row>
    <row r="89" spans="1:7">
      <c r="A89" s="69">
        <v>49</v>
      </c>
      <c r="B89" s="58">
        <v>6450</v>
      </c>
      <c r="C89" s="1">
        <v>11.885869</v>
      </c>
      <c r="D89" s="68">
        <v>4.6478335517303453E-2</v>
      </c>
      <c r="E89" t="b">
        <f>EXACT(Anketa!$E$5,'Biotopi poligonos'!A89)</f>
        <v>0</v>
      </c>
      <c r="F89" t="str">
        <f>IF(E89=TRUE,COUNTIF($E$3:E89,TRUE),"")</f>
        <v/>
      </c>
      <c r="G89" t="str">
        <f>IFERROR(INDEX($B$3:$B$1772,MATCH(ROWS($F$3:F89),$F$3:$F$1772,0)),"")</f>
        <v/>
      </c>
    </row>
    <row r="90" spans="1:7">
      <c r="A90" s="69">
        <v>49</v>
      </c>
      <c r="B90" s="58">
        <v>6510</v>
      </c>
      <c r="C90" s="1">
        <v>1.675656</v>
      </c>
      <c r="D90" s="68">
        <v>6.5524617324642098E-3</v>
      </c>
      <c r="E90" t="b">
        <f>EXACT(Anketa!$E$5,'Biotopi poligonos'!A90)</f>
        <v>0</v>
      </c>
      <c r="F90" t="str">
        <f>IF(E90=TRUE,COUNTIF($E$3:E90,TRUE),"")</f>
        <v/>
      </c>
      <c r="G90" t="str">
        <f>IFERROR(INDEX($B$3:$B$1772,MATCH(ROWS($F$3:F90),$F$3:$F$1772,0)),"")</f>
        <v/>
      </c>
    </row>
    <row r="91" spans="1:7">
      <c r="A91" s="69">
        <v>52</v>
      </c>
      <c r="B91" s="58">
        <v>3160</v>
      </c>
      <c r="C91" s="1">
        <v>3.294308</v>
      </c>
      <c r="D91" s="68">
        <v>2.683823086217172E-3</v>
      </c>
      <c r="E91" t="b">
        <f>EXACT(Anketa!$E$5,'Biotopi poligonos'!A91)</f>
        <v>0</v>
      </c>
      <c r="F91" t="str">
        <f>IF(E91=TRUE,COUNTIF($E$3:E91,TRUE),"")</f>
        <v/>
      </c>
      <c r="G91" t="str">
        <f>IFERROR(INDEX($B$3:$B$1772,MATCH(ROWS($F$3:F91),$F$3:$F$1772,0)),"")</f>
        <v/>
      </c>
    </row>
    <row r="92" spans="1:7">
      <c r="A92" s="69">
        <v>52</v>
      </c>
      <c r="B92" s="58" t="s">
        <v>142</v>
      </c>
      <c r="C92" s="1">
        <v>35.490837999999997</v>
      </c>
      <c r="D92" s="68">
        <v>2.8913850913027464E-2</v>
      </c>
      <c r="E92" t="b">
        <f>EXACT(Anketa!$E$5,'Biotopi poligonos'!A92)</f>
        <v>0</v>
      </c>
      <c r="F92" t="str">
        <f>IF(E92=TRUE,COUNTIF($E$3:E92,TRUE),"")</f>
        <v/>
      </c>
      <c r="G92" t="str">
        <f>IFERROR(INDEX($B$3:$B$1772,MATCH(ROWS($F$3:F92),$F$3:$F$1772,0)),"")</f>
        <v/>
      </c>
    </row>
    <row r="93" spans="1:7">
      <c r="A93" s="69">
        <v>52</v>
      </c>
      <c r="B93" s="58">
        <v>6410</v>
      </c>
      <c r="C93" s="1">
        <v>4.3930559999999996</v>
      </c>
      <c r="D93" s="68">
        <v>3.5789565249651411E-3</v>
      </c>
      <c r="E93" t="b">
        <f>EXACT(Anketa!$E$5,'Biotopi poligonos'!A93)</f>
        <v>0</v>
      </c>
      <c r="F93" t="str">
        <f>IF(E93=TRUE,COUNTIF($E$3:E93,TRUE),"")</f>
        <v/>
      </c>
      <c r="G93" t="str">
        <f>IFERROR(INDEX($B$3:$B$1772,MATCH(ROWS($F$3:F93),$F$3:$F$1772,0)),"")</f>
        <v/>
      </c>
    </row>
    <row r="94" spans="1:7">
      <c r="A94" s="69">
        <v>52</v>
      </c>
      <c r="B94" s="58">
        <v>6450</v>
      </c>
      <c r="C94" s="1">
        <v>225.19837000000001</v>
      </c>
      <c r="D94" s="68">
        <v>0.18346571856197921</v>
      </c>
      <c r="E94" t="b">
        <f>EXACT(Anketa!$E$5,'Biotopi poligonos'!A94)</f>
        <v>0</v>
      </c>
      <c r="F94" t="str">
        <f>IF(E94=TRUE,COUNTIF($E$3:E94,TRUE),"")</f>
        <v/>
      </c>
      <c r="G94" t="str">
        <f>IFERROR(INDEX($B$3:$B$1772,MATCH(ROWS($F$3:F94),$F$3:$F$1772,0)),"")</f>
        <v/>
      </c>
    </row>
    <row r="95" spans="1:7">
      <c r="A95" s="69">
        <v>52</v>
      </c>
      <c r="B95" s="58">
        <v>6510</v>
      </c>
      <c r="C95" s="1">
        <v>47.150767999999999</v>
      </c>
      <c r="D95" s="68">
        <v>3.841302018246924E-2</v>
      </c>
      <c r="E95" t="b">
        <f>EXACT(Anketa!$E$5,'Biotopi poligonos'!A95)</f>
        <v>0</v>
      </c>
      <c r="F95" t="str">
        <f>IF(E95=TRUE,COUNTIF($E$3:E95,TRUE),"")</f>
        <v/>
      </c>
      <c r="G95" t="str">
        <f>IFERROR(INDEX($B$3:$B$1772,MATCH(ROWS($F$3:F95),$F$3:$F$1772,0)),"")</f>
        <v/>
      </c>
    </row>
    <row r="96" spans="1:7">
      <c r="A96" s="69">
        <v>52</v>
      </c>
      <c r="B96" s="58">
        <v>7140</v>
      </c>
      <c r="C96" s="1">
        <v>3.3571650000000002</v>
      </c>
      <c r="D96" s="68">
        <v>2.7350317369354269E-3</v>
      </c>
      <c r="E96" t="b">
        <f>EXACT(Anketa!$E$5,'Biotopi poligonos'!A96)</f>
        <v>0</v>
      </c>
      <c r="F96" t="str">
        <f>IF(E96=TRUE,COUNTIF($E$3:E96,TRUE),"")</f>
        <v/>
      </c>
      <c r="G96" t="str">
        <f>IFERROR(INDEX($B$3:$B$1772,MATCH(ROWS($F$3:F96),$F$3:$F$1772,0)),"")</f>
        <v/>
      </c>
    </row>
    <row r="97" spans="1:7">
      <c r="A97" s="69">
        <v>52</v>
      </c>
      <c r="B97" s="58" t="s">
        <v>137</v>
      </c>
      <c r="C97" s="1">
        <v>7.7413280000000002</v>
      </c>
      <c r="D97" s="68">
        <v>6.3067432688077157E-3</v>
      </c>
      <c r="E97" t="b">
        <f>EXACT(Anketa!$E$5,'Biotopi poligonos'!A97)</f>
        <v>0</v>
      </c>
      <c r="F97" t="str">
        <f>IF(E97=TRUE,COUNTIF($E$3:E97,TRUE),"")</f>
        <v/>
      </c>
      <c r="G97" t="str">
        <f>IFERROR(INDEX($B$3:$B$1772,MATCH(ROWS($F$3:F97),$F$3:$F$1772,0)),"")</f>
        <v/>
      </c>
    </row>
    <row r="98" spans="1:7">
      <c r="A98" s="69">
        <v>52</v>
      </c>
      <c r="B98" s="58">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58" t="s">
        <v>139</v>
      </c>
      <c r="C99" s="1">
        <v>38.032190999999997</v>
      </c>
      <c r="D99" s="68">
        <v>3.0984252906899098E-2</v>
      </c>
      <c r="E99" t="b">
        <f>EXACT(Anketa!$E$5,'Biotopi poligonos'!A99)</f>
        <v>0</v>
      </c>
      <c r="F99" t="str">
        <f>IF(E99=TRUE,COUNTIF($E$3:E99,TRUE),"")</f>
        <v/>
      </c>
      <c r="G99" t="str">
        <f>IFERROR(INDEX($B$3:$B$1772,MATCH(ROWS($F$3:F99),$F$3:$F$1772,0)),"")</f>
        <v/>
      </c>
    </row>
    <row r="100" spans="1:7">
      <c r="A100" s="69">
        <v>52</v>
      </c>
      <c r="B100" s="58" t="s">
        <v>140</v>
      </c>
      <c r="C100" s="1">
        <v>2.133229</v>
      </c>
      <c r="D100" s="68">
        <v>1.7379095210247409E-3</v>
      </c>
      <c r="E100" t="b">
        <f>EXACT(Anketa!$E$5,'Biotopi poligonos'!A100)</f>
        <v>0</v>
      </c>
      <c r="F100" t="str">
        <f>IF(E100=TRUE,COUNTIF($E$3:E100,TRUE),"")</f>
        <v/>
      </c>
      <c r="G100" t="str">
        <f>IFERROR(INDEX($B$3:$B$1772,MATCH(ROWS($F$3:F100),$F$3:$F$1772,0)),"")</f>
        <v/>
      </c>
    </row>
    <row r="101" spans="1:7">
      <c r="A101" s="69">
        <v>52</v>
      </c>
      <c r="B101" s="58" t="s">
        <v>141</v>
      </c>
      <c r="C101" s="1">
        <v>7.250508</v>
      </c>
      <c r="D101" s="68">
        <v>5.9068796108931818E-3</v>
      </c>
      <c r="E101" t="b">
        <f>EXACT(Anketa!$E$5,'Biotopi poligonos'!A101)</f>
        <v>0</v>
      </c>
      <c r="F101" t="str">
        <f>IF(E101=TRUE,COUNTIF($E$3:E101,TRUE),"")</f>
        <v/>
      </c>
      <c r="G101" t="str">
        <f>IFERROR(INDEX($B$3:$B$1772,MATCH(ROWS($F$3:F101),$F$3:$F$1772,0)),"")</f>
        <v/>
      </c>
    </row>
    <row r="102" spans="1:7">
      <c r="A102" s="69">
        <v>53</v>
      </c>
      <c r="B102" s="58" t="s">
        <v>137</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58" t="s">
        <v>139</v>
      </c>
      <c r="C103" s="1">
        <v>11.26127</v>
      </c>
      <c r="D103" s="68">
        <v>0.11227533283439256</v>
      </c>
      <c r="E103" t="b">
        <f>EXACT(Anketa!$E$5,'Biotopi poligonos'!A103)</f>
        <v>0</v>
      </c>
      <c r="F103" t="str">
        <f>IF(E103=TRUE,COUNTIF($E$3:E103,TRUE),"")</f>
        <v/>
      </c>
      <c r="G103" t="str">
        <f>IFERROR(INDEX($B$3:$B$1772,MATCH(ROWS($F$3:F103),$F$3:$F$1772,0)),"")</f>
        <v/>
      </c>
    </row>
    <row r="104" spans="1:7">
      <c r="A104" s="69">
        <v>54</v>
      </c>
      <c r="B104" s="58" t="s">
        <v>137</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58">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58" t="s">
        <v>139</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58" t="s">
        <v>140</v>
      </c>
      <c r="C107" s="1">
        <v>0.527393</v>
      </c>
      <c r="D107" s="68">
        <v>8.7779520190907443E-4</v>
      </c>
      <c r="E107" t="b">
        <f>EXACT(Anketa!$E$5,'Biotopi poligonos'!A107)</f>
        <v>0</v>
      </c>
      <c r="F107" t="str">
        <f>IF(E107=TRUE,COUNTIF($E$3:E107,TRUE),"")</f>
        <v/>
      </c>
      <c r="G107" t="str">
        <f>IFERROR(INDEX($B$3:$B$1772,MATCH(ROWS($F$3:F107),$F$3:$F$1772,0)),"")</f>
        <v/>
      </c>
    </row>
    <row r="108" spans="1:7">
      <c r="A108" s="69">
        <v>54</v>
      </c>
      <c r="B108" s="58" t="s">
        <v>141</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58">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58">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58" t="s">
        <v>142</v>
      </c>
      <c r="C111" s="1">
        <v>74.877409</v>
      </c>
      <c r="D111" s="68">
        <v>8.9843099483394862E-2</v>
      </c>
      <c r="E111" t="b">
        <f>EXACT(Anketa!$E$5,'Biotopi poligonos'!A111)</f>
        <v>0</v>
      </c>
      <c r="F111" t="str">
        <f>IF(E111=TRUE,COUNTIF($E$3:E111,TRUE),"")</f>
        <v/>
      </c>
      <c r="G111" t="str">
        <f>IFERROR(INDEX($B$3:$B$1772,MATCH(ROWS($F$3:F111),$F$3:$F$1772,0)),"")</f>
        <v/>
      </c>
    </row>
    <row r="112" spans="1:7">
      <c r="A112" s="69">
        <v>55</v>
      </c>
      <c r="B112" s="58">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58">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58">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58">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58" t="s">
        <v>141</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58" t="s">
        <v>137</v>
      </c>
      <c r="C117" s="1">
        <v>1.378784</v>
      </c>
      <c r="D117" s="68">
        <v>2.6459197641811039E-2</v>
      </c>
      <c r="E117" t="b">
        <f>EXACT(Anketa!$E$5,'Biotopi poligonos'!A117)</f>
        <v>0</v>
      </c>
      <c r="F117" t="str">
        <f>IF(E117=TRUE,COUNTIF($E$3:E117,TRUE),"")</f>
        <v/>
      </c>
      <c r="G117" t="str">
        <f>IFERROR(INDEX($B$3:$B$1772,MATCH(ROWS($F$3:F117),$F$3:$F$1772,0)),"")</f>
        <v/>
      </c>
    </row>
    <row r="118" spans="1:7">
      <c r="A118" s="69">
        <v>56</v>
      </c>
      <c r="B118" s="58" t="s">
        <v>139</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58" t="s">
        <v>140</v>
      </c>
      <c r="C119" s="1">
        <v>5.17563</v>
      </c>
      <c r="D119" s="68">
        <v>9.9321588509067735E-2</v>
      </c>
      <c r="E119" t="b">
        <f>EXACT(Anketa!$E$5,'Biotopi poligonos'!A119)</f>
        <v>0</v>
      </c>
      <c r="F119" t="str">
        <f>IF(E119=TRUE,COUNTIF($E$3:E119,TRUE),"")</f>
        <v/>
      </c>
      <c r="G119" t="str">
        <f>IFERROR(INDEX($B$3:$B$1772,MATCH(ROWS($F$3:F119),$F$3:$F$1772,0)),"")</f>
        <v/>
      </c>
    </row>
    <row r="120" spans="1:7">
      <c r="A120" s="69">
        <v>57</v>
      </c>
      <c r="B120" s="58">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58">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58" t="s">
        <v>142</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58">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58">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58">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58" t="s">
        <v>137</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58">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58">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58" t="s">
        <v>139</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58" t="s">
        <v>140</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58">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58" t="s">
        <v>142</v>
      </c>
      <c r="C132" s="1">
        <v>2.557337</v>
      </c>
      <c r="D132" s="68">
        <v>3.7380205159003197E-3</v>
      </c>
      <c r="E132" t="b">
        <f>EXACT(Anketa!$E$5,'Biotopi poligonos'!A132)</f>
        <v>0</v>
      </c>
      <c r="F132" t="str">
        <f>IF(E132=TRUE,COUNTIF($E$3:E132,TRUE),"")</f>
        <v/>
      </c>
      <c r="G132" t="str">
        <f>IFERROR(INDEX($B$3:$B$1772,MATCH(ROWS($F$3:F132),$F$3:$F$1772,0)),"")</f>
        <v/>
      </c>
    </row>
    <row r="133" spans="1:7">
      <c r="A133" s="69">
        <v>59</v>
      </c>
      <c r="B133" s="58">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58">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58">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58" t="s">
        <v>137</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58" t="s">
        <v>138</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58">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58" t="s">
        <v>139</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58">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58" t="s">
        <v>141</v>
      </c>
      <c r="C141" s="1">
        <v>23.390131</v>
      </c>
      <c r="D141" s="68">
        <v>3.4188997987983617E-2</v>
      </c>
      <c r="E141" t="b">
        <f>EXACT(Anketa!$E$5,'Biotopi poligonos'!A141)</f>
        <v>0</v>
      </c>
      <c r="F141" t="str">
        <f>IF(E141=TRUE,COUNTIF($E$3:E141,TRUE),"")</f>
        <v/>
      </c>
      <c r="G141" t="str">
        <f>IFERROR(INDEX($B$3:$B$1772,MATCH(ROWS($F$3:F141),$F$3:$F$1772,0)),"")</f>
        <v/>
      </c>
    </row>
    <row r="142" spans="1:7">
      <c r="A142" s="69">
        <v>60</v>
      </c>
      <c r="B142" s="58">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58">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58">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58" t="s">
        <v>145</v>
      </c>
      <c r="C145" s="1">
        <v>1.537809</v>
      </c>
      <c r="D145" s="68">
        <v>9.2721545389116509E-3</v>
      </c>
      <c r="E145" t="b">
        <f>EXACT(Anketa!$E$5,'Biotopi poligonos'!A145)</f>
        <v>0</v>
      </c>
      <c r="F145" t="str">
        <f>IF(E145=TRUE,COUNTIF($E$3:E145,TRUE),"")</f>
        <v/>
      </c>
      <c r="G145" t="str">
        <f>IFERROR(INDEX($B$3:$B$1772,MATCH(ROWS($F$3:F145),$F$3:$F$1772,0)),"")</f>
        <v/>
      </c>
    </row>
    <row r="146" spans="1:7">
      <c r="A146" s="69">
        <v>61</v>
      </c>
      <c r="B146" s="58" t="s">
        <v>137</v>
      </c>
      <c r="C146" s="1">
        <v>1.5278E-2</v>
      </c>
      <c r="D146" s="68">
        <v>9.2118056953426731E-5</v>
      </c>
      <c r="E146" t="b">
        <f>EXACT(Anketa!$E$5,'Biotopi poligonos'!A146)</f>
        <v>0</v>
      </c>
      <c r="F146" t="str">
        <f>IF(E146=TRUE,COUNTIF($E$3:E146,TRUE),"")</f>
        <v/>
      </c>
      <c r="G146" t="str">
        <f>IFERROR(INDEX($B$3:$B$1772,MATCH(ROWS($F$3:F146),$F$3:$F$1772,0)),"")</f>
        <v/>
      </c>
    </row>
    <row r="147" spans="1:7">
      <c r="A147" s="69">
        <v>61</v>
      </c>
      <c r="B147" s="58">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58" t="s">
        <v>139</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58" t="s">
        <v>140</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58" t="s">
        <v>137</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58" t="s">
        <v>138</v>
      </c>
      <c r="C151" s="1">
        <v>3.459981</v>
      </c>
      <c r="D151" s="68">
        <v>3.6117090789939917E-2</v>
      </c>
      <c r="E151" t="b">
        <f>EXACT(Anketa!$E$5,'Biotopi poligonos'!A151)</f>
        <v>0</v>
      </c>
      <c r="F151" t="str">
        <f>IF(E151=TRUE,COUNTIF($E$3:E151,TRUE),"")</f>
        <v/>
      </c>
      <c r="G151" t="str">
        <f>IFERROR(INDEX($B$3:$B$1772,MATCH(ROWS($F$3:F151),$F$3:$F$1772,0)),"")</f>
        <v/>
      </c>
    </row>
    <row r="152" spans="1:7">
      <c r="A152" s="69">
        <v>62</v>
      </c>
      <c r="B152" s="58" t="s">
        <v>139</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58" t="s">
        <v>140</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58">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58" t="s">
        <v>145</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58" t="s">
        <v>142</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58">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58" t="s">
        <v>139</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58" t="s">
        <v>137</v>
      </c>
      <c r="C159" s="1">
        <v>1.621507</v>
      </c>
      <c r="D159" s="68">
        <v>1.3900850083678213E-2</v>
      </c>
      <c r="E159" t="b">
        <f>EXACT(Anketa!$E$5,'Biotopi poligonos'!A159)</f>
        <v>0</v>
      </c>
      <c r="F159" t="str">
        <f>IF(E159=TRUE,COUNTIF($E$3:E159,TRUE),"")</f>
        <v/>
      </c>
      <c r="G159" t="str">
        <f>IFERROR(INDEX($B$3:$B$1772,MATCH(ROWS($F$3:F159),$F$3:$F$1772,0)),"")</f>
        <v/>
      </c>
    </row>
    <row r="160" spans="1:7">
      <c r="A160" s="69">
        <v>64</v>
      </c>
      <c r="B160" s="58" t="s">
        <v>138</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58">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58" t="s">
        <v>140</v>
      </c>
      <c r="C162" s="1">
        <v>100.255152</v>
      </c>
      <c r="D162" s="68">
        <v>0.85946705013815661</v>
      </c>
      <c r="E162" t="b">
        <f>EXACT(Anketa!$E$5,'Biotopi poligonos'!A162)</f>
        <v>0</v>
      </c>
      <c r="F162" t="str">
        <f>IF(E162=TRUE,COUNTIF($E$3:E162,TRUE),"")</f>
        <v/>
      </c>
      <c r="G162" t="str">
        <f>IFERROR(INDEX($B$3:$B$1772,MATCH(ROWS($F$3:F162),$F$3:$F$1772,0)),"")</f>
        <v/>
      </c>
    </row>
    <row r="163" spans="1:7">
      <c r="A163" s="70">
        <v>65</v>
      </c>
      <c r="B163" s="58">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58" t="s">
        <v>143</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58" t="s">
        <v>137</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58" t="s">
        <v>139</v>
      </c>
      <c r="C166" s="1">
        <v>12.580862</v>
      </c>
      <c r="D166" s="68">
        <v>0.2869853357347813</v>
      </c>
      <c r="E166" t="b">
        <f>EXACT(Anketa!$E$5,'Biotopi poligonos'!A166)</f>
        <v>0</v>
      </c>
      <c r="F166" t="str">
        <f>IF(E166=TRUE,COUNTIF($E$3:E166,TRUE),"")</f>
        <v/>
      </c>
      <c r="G166" t="str">
        <f>IFERROR(INDEX($B$3:$B$1772,MATCH(ROWS($F$3:F166),$F$3:$F$1772,0)),"")</f>
        <v/>
      </c>
    </row>
    <row r="167" spans="1:7">
      <c r="A167" s="69">
        <v>66</v>
      </c>
      <c r="B167" s="58" t="s">
        <v>140</v>
      </c>
      <c r="C167" s="1">
        <v>0.835673</v>
      </c>
      <c r="D167" s="68">
        <v>1.9062755514645334E-2</v>
      </c>
      <c r="E167" t="b">
        <f>EXACT(Anketa!$E$5,'Biotopi poligonos'!A167)</f>
        <v>0</v>
      </c>
      <c r="F167" t="str">
        <f>IF(E167=TRUE,COUNTIF($E$3:E167,TRUE),"")</f>
        <v/>
      </c>
      <c r="G167" t="str">
        <f>IFERROR(INDEX($B$3:$B$1772,MATCH(ROWS($F$3:F167),$F$3:$F$1772,0)),"")</f>
        <v/>
      </c>
    </row>
    <row r="168" spans="1:7">
      <c r="A168" s="69">
        <v>66</v>
      </c>
      <c r="B168" s="58" t="s">
        <v>141</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58">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58">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58" t="s">
        <v>143</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58">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58" t="s">
        <v>137</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58" t="s">
        <v>139</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58" t="s">
        <v>140</v>
      </c>
      <c r="C175" s="1">
        <v>5.565766</v>
      </c>
      <c r="D175" s="68">
        <v>2.2726370145162933E-2</v>
      </c>
      <c r="E175" t="b">
        <f>EXACT(Anketa!$E$5,'Biotopi poligonos'!A175)</f>
        <v>0</v>
      </c>
      <c r="F175" t="str">
        <f>IF(E175=TRUE,COUNTIF($E$3:E175,TRUE),"")</f>
        <v/>
      </c>
      <c r="G175" t="str">
        <f>IFERROR(INDEX($B$3:$B$1772,MATCH(ROWS($F$3:F175),$F$3:$F$1772,0)),"")</f>
        <v/>
      </c>
    </row>
    <row r="176" spans="1:7">
      <c r="A176" s="69">
        <v>67</v>
      </c>
      <c r="B176" s="58" t="s">
        <v>141</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58" t="s">
        <v>137</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58">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58" t="s">
        <v>139</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58" t="s">
        <v>138</v>
      </c>
      <c r="C180" s="1">
        <v>10.871029</v>
      </c>
      <c r="D180" s="68">
        <v>0.88977252953527819</v>
      </c>
      <c r="E180" t="b">
        <f>EXACT(Anketa!$E$5,'Biotopi poligonos'!A180)</f>
        <v>0</v>
      </c>
      <c r="F180" t="str">
        <f>IF(E180=TRUE,COUNTIF($E$3:E180,TRUE),"")</f>
        <v/>
      </c>
      <c r="G180" t="str">
        <f>IFERROR(INDEX($B$3:$B$1772,MATCH(ROWS($F$3:F180),$F$3:$F$1772,0)),"")</f>
        <v/>
      </c>
    </row>
    <row r="181" spans="1:7">
      <c r="A181" s="69">
        <v>70</v>
      </c>
      <c r="B181" s="58">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58" t="s">
        <v>140</v>
      </c>
      <c r="C182" s="1">
        <v>0.862626</v>
      </c>
      <c r="D182" s="68">
        <v>7.0604256327795545E-2</v>
      </c>
      <c r="E182" t="b">
        <f>EXACT(Anketa!$E$5,'Biotopi poligonos'!A182)</f>
        <v>0</v>
      </c>
      <c r="F182" t="str">
        <f>IF(E182=TRUE,COUNTIF($E$3:E182,TRUE),"")</f>
        <v/>
      </c>
      <c r="G182" t="str">
        <f>IFERROR(INDEX($B$3:$B$1772,MATCH(ROWS($F$3:F182),$F$3:$F$1772,0)),"")</f>
        <v/>
      </c>
    </row>
    <row r="183" spans="1:7">
      <c r="A183" s="70">
        <v>71</v>
      </c>
      <c r="B183" s="58">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58" t="s">
        <v>143</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58">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58" t="s">
        <v>137</v>
      </c>
      <c r="C186" s="1">
        <v>14.40363</v>
      </c>
      <c r="D186" s="68">
        <v>1.1712542068471702E-2</v>
      </c>
      <c r="E186" t="b">
        <f>EXACT(Anketa!$E$5,'Biotopi poligonos'!A186)</f>
        <v>0</v>
      </c>
      <c r="F186" t="str">
        <f>IF(E186=TRUE,COUNTIF($E$3:E186,TRUE),"")</f>
        <v/>
      </c>
      <c r="G186" t="str">
        <f>IFERROR(INDEX($B$3:$B$1772,MATCH(ROWS($F$3:F186),$F$3:$F$1772,0)),"")</f>
        <v/>
      </c>
    </row>
    <row r="187" spans="1:7">
      <c r="A187" s="69">
        <v>72</v>
      </c>
      <c r="B187" s="58" t="s">
        <v>138</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58">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58" t="s">
        <v>139</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58" t="s">
        <v>140</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58" t="s">
        <v>137</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58" t="s">
        <v>139</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58" t="s">
        <v>141</v>
      </c>
      <c r="C193" s="1">
        <v>3.034786</v>
      </c>
      <c r="D193" s="68">
        <v>0.1556137637081165</v>
      </c>
      <c r="E193" t="b">
        <f>EXACT(Anketa!$E$5,'Biotopi poligonos'!A193)</f>
        <v>0</v>
      </c>
      <c r="F193" t="str">
        <f>IF(E193=TRUE,COUNTIF($E$3:E193,TRUE),"")</f>
        <v/>
      </c>
      <c r="G193" t="str">
        <f>IFERROR(INDEX($B$3:$B$1772,MATCH(ROWS($F$3:F193),$F$3:$F$1772,0)),"")</f>
        <v/>
      </c>
    </row>
    <row r="194" spans="1:7">
      <c r="A194" s="69">
        <v>80</v>
      </c>
      <c r="B194" s="58">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58" t="s">
        <v>143</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58" t="s">
        <v>137</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58" t="s">
        <v>139</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58" t="s">
        <v>140</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58">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58" t="s">
        <v>137</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58" t="s">
        <v>139</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58" t="s">
        <v>140</v>
      </c>
      <c r="C202" s="1">
        <v>15.900147</v>
      </c>
      <c r="D202" s="68">
        <v>0.14189706699867774</v>
      </c>
      <c r="E202" t="b">
        <f>EXACT(Anketa!$E$5,'Biotopi poligonos'!A202)</f>
        <v>0</v>
      </c>
      <c r="F202" t="str">
        <f>IF(E202=TRUE,COUNTIF($E$3:E202,TRUE),"")</f>
        <v/>
      </c>
      <c r="G202" t="str">
        <f>IFERROR(INDEX($B$3:$B$1772,MATCH(ROWS($F$3:F202),$F$3:$F$1772,0)),"")</f>
        <v/>
      </c>
    </row>
    <row r="203" spans="1:7">
      <c r="A203" s="69">
        <v>88</v>
      </c>
      <c r="B203" s="58">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58" t="s">
        <v>142</v>
      </c>
      <c r="C204" s="1">
        <v>15.409174</v>
      </c>
      <c r="D204" s="68">
        <v>3.120156392322054E-2</v>
      </c>
      <c r="E204" t="b">
        <f>EXACT(Anketa!$E$5,'Biotopi poligonos'!A204)</f>
        <v>0</v>
      </c>
      <c r="F204" t="str">
        <f>IF(E204=TRUE,COUNTIF($E$3:E204,TRUE),"")</f>
        <v/>
      </c>
      <c r="G204" t="str">
        <f>IFERROR(INDEX($B$3:$B$1772,MATCH(ROWS($F$3:F204),$F$3:$F$1772,0)),"")</f>
        <v/>
      </c>
    </row>
    <row r="205" spans="1:7">
      <c r="A205" s="69">
        <v>88</v>
      </c>
      <c r="B205" s="58">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58">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58" t="s">
        <v>137</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58" t="s">
        <v>139</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58" t="s">
        <v>141</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58">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58" t="s">
        <v>142</v>
      </c>
      <c r="C211" s="1">
        <v>23.256822</v>
      </c>
      <c r="D211" s="68">
        <v>1.9767744537968333E-2</v>
      </c>
      <c r="E211" t="b">
        <f>EXACT(Anketa!$E$5,'Biotopi poligonos'!A211)</f>
        <v>0</v>
      </c>
      <c r="F211" t="str">
        <f>IF(E211=TRUE,COUNTIF($E$3:E211,TRUE),"")</f>
        <v/>
      </c>
      <c r="G211" t="str">
        <f>IFERROR(INDEX($B$3:$B$1772,MATCH(ROWS($F$3:F211),$F$3:$F$1772,0)),"")</f>
        <v/>
      </c>
    </row>
    <row r="212" spans="1:7">
      <c r="A212" s="69">
        <v>90</v>
      </c>
      <c r="B212" s="58">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58">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58" t="s">
        <v>143</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58" t="s">
        <v>137</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58" t="s">
        <v>138</v>
      </c>
      <c r="C216" s="1">
        <v>24.88364</v>
      </c>
      <c r="D216" s="68">
        <v>2.1150501074255559E-2</v>
      </c>
      <c r="E216" t="b">
        <f>EXACT(Anketa!$E$5,'Biotopi poligonos'!A216)</f>
        <v>0</v>
      </c>
      <c r="F216" t="str">
        <f>IF(E216=TRUE,COUNTIF($E$3:E216,TRUE),"")</f>
        <v/>
      </c>
      <c r="G216" t="str">
        <f>IFERROR(INDEX($B$3:$B$1772,MATCH(ROWS($F$3:F216),$F$3:$F$1772,0)),"")</f>
        <v/>
      </c>
    </row>
    <row r="217" spans="1:7">
      <c r="A217" s="69">
        <v>90</v>
      </c>
      <c r="B217" s="58">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58" t="s">
        <v>139</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58" t="s">
        <v>140</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58" t="s">
        <v>141</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58" t="s">
        <v>139</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58">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58">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58" t="s">
        <v>137</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58">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58">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58" t="s">
        <v>147</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58" t="s">
        <v>141</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58">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58" t="s">
        <v>143</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58" t="s">
        <v>137</v>
      </c>
      <c r="C231" s="1">
        <v>50.424954</v>
      </c>
      <c r="D231" s="68">
        <v>8.968961598096141E-2</v>
      </c>
      <c r="E231" t="b">
        <f>EXACT(Anketa!$E$5,'Biotopi poligonos'!A231)</f>
        <v>0</v>
      </c>
      <c r="F231" t="str">
        <f>IF(E231=TRUE,COUNTIF($E$3:E231,TRUE),"")</f>
        <v/>
      </c>
      <c r="G231" t="str">
        <f>IFERROR(INDEX($B$3:$B$1772,MATCH(ROWS($F$3:F231),$F$3:$F$1772,0)),"")</f>
        <v/>
      </c>
    </row>
    <row r="232" spans="1:7">
      <c r="A232" s="69">
        <v>93</v>
      </c>
      <c r="B232" s="58">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58" t="s">
        <v>139</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58" t="s">
        <v>141</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58">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58" t="s">
        <v>143</v>
      </c>
      <c r="C236" s="1">
        <v>162.223412</v>
      </c>
      <c r="D236" s="68">
        <v>0.61502520856525034</v>
      </c>
      <c r="E236" t="b">
        <f>EXACT(Anketa!$E$5,'Biotopi poligonos'!A236)</f>
        <v>0</v>
      </c>
      <c r="F236" t="str">
        <f>IF(E236=TRUE,COUNTIF($E$3:E236,TRUE),"")</f>
        <v/>
      </c>
      <c r="G236" t="str">
        <f>IFERROR(INDEX($B$3:$B$1772,MATCH(ROWS($F$3:F236),$F$3:$F$1772,0)),"")</f>
        <v/>
      </c>
    </row>
    <row r="237" spans="1:7">
      <c r="A237" s="69">
        <v>94</v>
      </c>
      <c r="B237" s="58">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58" t="s">
        <v>140</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58">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58">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58" t="s">
        <v>142</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58">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58">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58">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58">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58" t="s">
        <v>146</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58">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58">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58" t="s">
        <v>138</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58" t="s">
        <v>142</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58">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58">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58">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58" t="s">
        <v>139</v>
      </c>
      <c r="C254" s="1">
        <v>2.039936</v>
      </c>
      <c r="D254" s="68">
        <v>3.0192194428463417E-3</v>
      </c>
      <c r="E254" t="b">
        <f>EXACT(Anketa!$E$5,'Biotopi poligonos'!A254)</f>
        <v>0</v>
      </c>
      <c r="F254" t="str">
        <f>IF(E254=TRUE,COUNTIF($E$3:E254,TRUE),"")</f>
        <v/>
      </c>
      <c r="G254" t="str">
        <f>IFERROR(INDEX($B$3:$B$1772,MATCH(ROWS($F$3:F254),$F$3:$F$1772,0)),"")</f>
        <v/>
      </c>
    </row>
    <row r="255" spans="1:7">
      <c r="A255" s="69">
        <v>98</v>
      </c>
      <c r="B255" s="58">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58">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58" t="s">
        <v>142</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58">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58">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58" t="s">
        <v>137</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58" t="s">
        <v>138</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58">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58" t="s">
        <v>139</v>
      </c>
      <c r="C263" s="1">
        <v>100.820249</v>
      </c>
      <c r="D263" s="68">
        <v>0.1769593558641997</v>
      </c>
      <c r="E263" t="b">
        <f>EXACT(Anketa!$E$5,'Biotopi poligonos'!A263)</f>
        <v>0</v>
      </c>
      <c r="F263" t="str">
        <f>IF(E263=TRUE,COUNTIF($E$3:E263,TRUE),"")</f>
        <v/>
      </c>
      <c r="G263" t="str">
        <f>IFERROR(INDEX($B$3:$B$1772,MATCH(ROWS($F$3:F263),$F$3:$F$1772,0)),"")</f>
        <v/>
      </c>
    </row>
    <row r="264" spans="1:7">
      <c r="A264" s="69">
        <v>98</v>
      </c>
      <c r="B264" s="58" t="s">
        <v>140</v>
      </c>
      <c r="C264" s="1">
        <v>4.07064</v>
      </c>
      <c r="D264" s="68">
        <v>7.1447733912564119E-3</v>
      </c>
      <c r="E264" t="b">
        <f>EXACT(Anketa!$E$5,'Biotopi poligonos'!A264)</f>
        <v>0</v>
      </c>
      <c r="F264" t="str">
        <f>IF(E264=TRUE,COUNTIF($E$3:E264,TRUE),"")</f>
        <v/>
      </c>
      <c r="G264" t="str">
        <f>IFERROR(INDEX($B$3:$B$1772,MATCH(ROWS($F$3:F264),$F$3:$F$1772,0)),"")</f>
        <v/>
      </c>
    </row>
    <row r="265" spans="1:7">
      <c r="A265" s="69">
        <v>98</v>
      </c>
      <c r="B265" s="58" t="s">
        <v>141</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58" t="s">
        <v>137</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58" t="s">
        <v>139</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58">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58" t="s">
        <v>139</v>
      </c>
      <c r="C269" s="1">
        <v>12.977435</v>
      </c>
      <c r="D269" s="68">
        <v>0.2563756564331291</v>
      </c>
      <c r="E269" t="b">
        <f>EXACT(Anketa!$E$5,'Biotopi poligonos'!A269)</f>
        <v>0</v>
      </c>
      <c r="F269" t="str">
        <f>IF(E269=TRUE,COUNTIF($E$3:E269,TRUE),"")</f>
        <v/>
      </c>
      <c r="G269" t="str">
        <f>IFERROR(INDEX($B$3:$B$1772,MATCH(ROWS($F$3:F269),$F$3:$F$1772,0)),"")</f>
        <v/>
      </c>
    </row>
    <row r="270" spans="1:7">
      <c r="A270" s="69">
        <v>103</v>
      </c>
      <c r="B270" s="58" t="s">
        <v>143</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58">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58" t="s">
        <v>137</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58" t="s">
        <v>138</v>
      </c>
      <c r="C273" s="1">
        <v>10.355324</v>
      </c>
      <c r="D273" s="68">
        <v>9.9433082470283245E-3</v>
      </c>
      <c r="E273" t="b">
        <f>EXACT(Anketa!$E$5,'Biotopi poligonos'!A273)</f>
        <v>0</v>
      </c>
      <c r="F273" t="str">
        <f>IF(E273=TRUE,COUNTIF($E$3:E273,TRUE),"")</f>
        <v/>
      </c>
      <c r="G273" t="str">
        <f>IFERROR(INDEX($B$3:$B$1772,MATCH(ROWS($F$3:F273),$F$3:$F$1772,0)),"")</f>
        <v/>
      </c>
    </row>
    <row r="274" spans="1:7">
      <c r="A274" s="69">
        <v>103</v>
      </c>
      <c r="B274" s="58">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58" t="s">
        <v>139</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58" t="s">
        <v>140</v>
      </c>
      <c r="C276" s="1">
        <v>199.983217</v>
      </c>
      <c r="D276" s="68">
        <v>0.19202632103673001</v>
      </c>
      <c r="E276" t="b">
        <f>EXACT(Anketa!$E$5,'Biotopi poligonos'!A276)</f>
        <v>0</v>
      </c>
      <c r="F276" t="str">
        <f>IF(E276=TRUE,COUNTIF($E$3:E276,TRUE),"")</f>
        <v/>
      </c>
      <c r="G276" t="str">
        <f>IFERROR(INDEX($B$3:$B$1772,MATCH(ROWS($F$3:F276),$F$3:$F$1772,0)),"")</f>
        <v/>
      </c>
    </row>
    <row r="277" spans="1:7">
      <c r="A277" s="69">
        <v>103</v>
      </c>
      <c r="B277" s="58" t="s">
        <v>141</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58" t="s">
        <v>144</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58">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58" t="s">
        <v>143</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58">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58" t="s">
        <v>137</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58">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58" t="s">
        <v>139</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58" t="s">
        <v>140</v>
      </c>
      <c r="C285" s="1">
        <v>141.937376</v>
      </c>
      <c r="D285" s="68">
        <v>9.2990858228869835E-2</v>
      </c>
      <c r="E285" t="b">
        <f>EXACT(Anketa!$E$5,'Biotopi poligonos'!A285)</f>
        <v>0</v>
      </c>
      <c r="F285" t="str">
        <f>IF(E285=TRUE,COUNTIF($E$3:E285,TRUE),"")</f>
        <v/>
      </c>
      <c r="G285" t="str">
        <f>IFERROR(INDEX($B$3:$B$1772,MATCH(ROWS($F$3:F285),$F$3:$F$1772,0)),"")</f>
        <v/>
      </c>
    </row>
    <row r="286" spans="1:7">
      <c r="A286" s="69">
        <v>104</v>
      </c>
      <c r="B286" s="58" t="s">
        <v>141</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58">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58" t="s">
        <v>142</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58">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58">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58" t="s">
        <v>146</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58" t="s">
        <v>143</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58">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58" t="s">
        <v>137</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58" t="s">
        <v>138</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58">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58" t="s">
        <v>139</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58" t="s">
        <v>140</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58" t="s">
        <v>141</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58" t="s">
        <v>138</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58">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58" t="s">
        <v>137</v>
      </c>
      <c r="C302" s="1">
        <v>13.845748</v>
      </c>
      <c r="D302" s="68">
        <v>2.6053495098864701E-2</v>
      </c>
      <c r="E302" t="b">
        <f>EXACT(Anketa!$E$5,'Biotopi poligonos'!A302)</f>
        <v>0</v>
      </c>
      <c r="F302" t="str">
        <f>IF(E302=TRUE,COUNTIF($E$3:E302,TRUE),"")</f>
        <v/>
      </c>
      <c r="G302" t="str">
        <f>IFERROR(INDEX($B$3:$B$1772,MATCH(ROWS($F$3:F302),$F$3:$F$1772,0)),"")</f>
        <v/>
      </c>
    </row>
    <row r="303" spans="1:7">
      <c r="A303" s="69">
        <v>108</v>
      </c>
      <c r="B303" s="58">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58" t="s">
        <v>139</v>
      </c>
      <c r="C304" s="1">
        <v>161.523898</v>
      </c>
      <c r="D304" s="68">
        <v>0.30393894825274315</v>
      </c>
      <c r="E304" t="b">
        <f>EXACT(Anketa!$E$5,'Biotopi poligonos'!A304)</f>
        <v>0</v>
      </c>
      <c r="F304" t="str">
        <f>IF(E304=TRUE,COUNTIF($E$3:E304,TRUE),"")</f>
        <v/>
      </c>
      <c r="G304" t="str">
        <f>IFERROR(INDEX($B$3:$B$1772,MATCH(ROWS($F$3:F304),$F$3:$F$1772,0)),"")</f>
        <v/>
      </c>
    </row>
    <row r="305" spans="1:7">
      <c r="A305" s="69">
        <v>108</v>
      </c>
      <c r="B305" s="58" t="s">
        <v>140</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58" t="s">
        <v>141</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58" t="s">
        <v>137</v>
      </c>
      <c r="C307" s="1">
        <v>1.522108</v>
      </c>
      <c r="D307" s="68">
        <v>2.9500457030826488E-2</v>
      </c>
      <c r="E307" t="b">
        <f>EXACT(Anketa!$E$5,'Biotopi poligonos'!A307)</f>
        <v>0</v>
      </c>
      <c r="F307" t="str">
        <f>IF(E307=TRUE,COUNTIF($E$3:E307,TRUE),"")</f>
        <v/>
      </c>
      <c r="G307" t="str">
        <f>IFERROR(INDEX($B$3:$B$1772,MATCH(ROWS($F$3:F307),$F$3:$F$1772,0)),"")</f>
        <v/>
      </c>
    </row>
    <row r="308" spans="1:7">
      <c r="A308" s="69">
        <v>109</v>
      </c>
      <c r="B308" s="58">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58" t="s">
        <v>139</v>
      </c>
      <c r="C309" s="1">
        <v>5.141438</v>
      </c>
      <c r="D309" s="68">
        <v>9.9647837601312433E-2</v>
      </c>
      <c r="E309" t="b">
        <f>EXACT(Anketa!$E$5,'Biotopi poligonos'!A309)</f>
        <v>0</v>
      </c>
      <c r="F309" t="str">
        <f>IF(E309=TRUE,COUNTIF($E$3:E309,TRUE),"")</f>
        <v/>
      </c>
      <c r="G309" t="str">
        <f>IFERROR(INDEX($B$3:$B$1772,MATCH(ROWS($F$3:F309),$F$3:$F$1772,0)),"")</f>
        <v/>
      </c>
    </row>
    <row r="310" spans="1:7">
      <c r="A310" s="69">
        <v>110</v>
      </c>
      <c r="B310" s="58">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58" t="s">
        <v>137</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58">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58" t="s">
        <v>139</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58" t="s">
        <v>140</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58" t="s">
        <v>141</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58">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58" t="s">
        <v>137</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58" t="s">
        <v>139</v>
      </c>
      <c r="C318" s="1">
        <v>9.184037</v>
      </c>
      <c r="D318" s="68">
        <v>8.7927823649128808E-2</v>
      </c>
      <c r="E318" t="b">
        <f>EXACT(Anketa!$E$5,'Biotopi poligonos'!A318)</f>
        <v>0</v>
      </c>
      <c r="F318" t="str">
        <f>IF(E318=TRUE,COUNTIF($E$3:E318,TRUE),"")</f>
        <v/>
      </c>
      <c r="G318" t="str">
        <f>IFERROR(INDEX($B$3:$B$1772,MATCH(ROWS($F$3:F318),$F$3:$F$1772,0)),"")</f>
        <v/>
      </c>
    </row>
    <row r="319" spans="1:7">
      <c r="A319" s="69">
        <v>111</v>
      </c>
      <c r="B319" s="58" t="s">
        <v>140</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58" t="s">
        <v>139</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58" t="s">
        <v>141</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58" t="s">
        <v>137</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58">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58" t="s">
        <v>139</v>
      </c>
      <c r="C324" s="1">
        <v>190.481188</v>
      </c>
      <c r="D324" s="68">
        <v>0.37696895760937882</v>
      </c>
      <c r="E324" t="b">
        <f>EXACT(Anketa!$E$5,'Biotopi poligonos'!A324)</f>
        <v>0</v>
      </c>
      <c r="F324" t="str">
        <f>IF(E324=TRUE,COUNTIF($E$3:E324,TRUE),"")</f>
        <v/>
      </c>
      <c r="G324" t="str">
        <f>IFERROR(INDEX($B$3:$B$1772,MATCH(ROWS($F$3:F324),$F$3:$F$1772,0)),"")</f>
        <v/>
      </c>
    </row>
    <row r="325" spans="1:7">
      <c r="A325" s="69">
        <v>116</v>
      </c>
      <c r="B325" s="58" t="s">
        <v>140</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58">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58">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58">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58" t="s">
        <v>142</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58">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58">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58">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58">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58">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58" t="s">
        <v>145</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58" t="s">
        <v>142</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58">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58">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58">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58" t="s">
        <v>137</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58" t="s">
        <v>138</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58" t="s">
        <v>139</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58" t="s">
        <v>142</v>
      </c>
      <c r="C343" s="1">
        <v>14.794632</v>
      </c>
      <c r="D343" s="68">
        <v>0.66338221155204269</v>
      </c>
      <c r="E343" t="b">
        <f>EXACT(Anketa!$E$5,'Biotopi poligonos'!A343)</f>
        <v>0</v>
      </c>
      <c r="F343" t="str">
        <f>IF(E343=TRUE,COUNTIF($E$3:E343,TRUE),"")</f>
        <v/>
      </c>
      <c r="G343" t="str">
        <f>IFERROR(INDEX($B$3:$B$1772,MATCH(ROWS($F$3:F343),$F$3:$F$1772,0)),"")</f>
        <v/>
      </c>
    </row>
    <row r="344" spans="1:7">
      <c r="A344" s="70">
        <v>135</v>
      </c>
      <c r="B344" s="58">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58" t="s">
        <v>143</v>
      </c>
      <c r="C345" s="1">
        <v>31.573079</v>
      </c>
      <c r="D345" s="68">
        <v>0.13097864548971602</v>
      </c>
      <c r="E345" t="b">
        <f>EXACT(Anketa!$E$5,'Biotopi poligonos'!A345)</f>
        <v>0</v>
      </c>
      <c r="F345" t="str">
        <f>IF(E345=TRUE,COUNTIF($E$3:E345,TRUE),"")</f>
        <v/>
      </c>
      <c r="G345" t="str">
        <f>IFERROR(INDEX($B$3:$B$1772,MATCH(ROWS($F$3:F345),$F$3:$F$1772,0)),"")</f>
        <v/>
      </c>
    </row>
    <row r="346" spans="1:7">
      <c r="A346" s="69">
        <v>136</v>
      </c>
      <c r="B346" s="58" t="s">
        <v>137</v>
      </c>
      <c r="C346" s="1">
        <v>16.145764</v>
      </c>
      <c r="D346" s="68">
        <v>6.6979539724859247E-2</v>
      </c>
      <c r="E346" t="b">
        <f>EXACT(Anketa!$E$5,'Biotopi poligonos'!A346)</f>
        <v>0</v>
      </c>
      <c r="F346" t="str">
        <f>IF(E346=TRUE,COUNTIF($E$3:E346,TRUE),"")</f>
        <v/>
      </c>
      <c r="G346" t="str">
        <f>IFERROR(INDEX($B$3:$B$1772,MATCH(ROWS($F$3:F346),$F$3:$F$1772,0)),"")</f>
        <v/>
      </c>
    </row>
    <row r="347" spans="1:7">
      <c r="A347" s="69">
        <v>136</v>
      </c>
      <c r="B347" s="58">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58" t="s">
        <v>139</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58" t="s">
        <v>140</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58">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58" t="s">
        <v>146</v>
      </c>
      <c r="C351" s="1">
        <v>0.394067</v>
      </c>
      <c r="D351" s="68">
        <v>3.0569111720338011E-3</v>
      </c>
      <c r="E351" t="b">
        <f>EXACT(Anketa!$E$5,'Biotopi poligonos'!A351)</f>
        <v>0</v>
      </c>
      <c r="F351" t="str">
        <f>IF(E351=TRUE,COUNTIF($E$3:E351,TRUE),"")</f>
        <v/>
      </c>
      <c r="G351" t="str">
        <f>IFERROR(INDEX($B$3:$B$1772,MATCH(ROWS($F$3:F351),$F$3:$F$1772,0)),"")</f>
        <v/>
      </c>
    </row>
    <row r="352" spans="1:7">
      <c r="A352" s="69">
        <v>137</v>
      </c>
      <c r="B352" s="58">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58">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58">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58">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58" t="s">
        <v>137</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58" t="s">
        <v>138</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58">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58" t="s">
        <v>147</v>
      </c>
      <c r="C359" s="1">
        <v>103.286377</v>
      </c>
      <c r="D359" s="68">
        <v>9.0114578104975085E-2</v>
      </c>
      <c r="E359" t="b">
        <f>EXACT(Anketa!$E$5,'Biotopi poligonos'!A359)</f>
        <v>0</v>
      </c>
      <c r="F359" t="str">
        <f>IF(E359=TRUE,COUNTIF($E$3:E359,TRUE),"")</f>
        <v/>
      </c>
      <c r="G359" t="str">
        <f>IFERROR(INDEX($B$3:$B$1772,MATCH(ROWS($F$3:F359),$F$3:$F$1772,0)),"")</f>
        <v/>
      </c>
    </row>
    <row r="360" spans="1:7">
      <c r="A360" s="69">
        <v>138</v>
      </c>
      <c r="B360" s="58" t="s">
        <v>140</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58" t="s">
        <v>141</v>
      </c>
      <c r="C361" s="1">
        <v>0.426398</v>
      </c>
      <c r="D361" s="68">
        <v>3.7202075424530736E-4</v>
      </c>
      <c r="E361" t="b">
        <f>EXACT(Anketa!$E$5,'Biotopi poligonos'!A361)</f>
        <v>0</v>
      </c>
      <c r="F361" t="str">
        <f>IF(E361=TRUE,COUNTIF($E$3:E361,TRUE),"")</f>
        <v/>
      </c>
      <c r="G361" t="str">
        <f>IFERROR(INDEX($B$3:$B$1772,MATCH(ROWS($F$3:F361),$F$3:$F$1772,0)),"")</f>
        <v/>
      </c>
    </row>
    <row r="362" spans="1:7">
      <c r="A362" s="69">
        <v>139</v>
      </c>
      <c r="B362" s="58">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58" t="s">
        <v>145</v>
      </c>
      <c r="C363" s="1">
        <v>1.623394</v>
      </c>
      <c r="D363" s="68">
        <v>1.0542061554693722E-3</v>
      </c>
      <c r="E363" t="b">
        <f>EXACT(Anketa!$E$5,'Biotopi poligonos'!A363)</f>
        <v>0</v>
      </c>
      <c r="F363" t="str">
        <f>IF(E363=TRUE,COUNTIF($E$3:E363,TRUE),"")</f>
        <v/>
      </c>
      <c r="G363" t="str">
        <f>IFERROR(INDEX($B$3:$B$1772,MATCH(ROWS($F$3:F363),$F$3:$F$1772,0)),"")</f>
        <v/>
      </c>
    </row>
    <row r="364" spans="1:7">
      <c r="A364" s="69">
        <v>139</v>
      </c>
      <c r="B364" s="58" t="s">
        <v>142</v>
      </c>
      <c r="C364" s="1">
        <v>17.119553</v>
      </c>
      <c r="D364" s="68">
        <v>1.1117164503185398E-2</v>
      </c>
      <c r="E364" t="b">
        <f>EXACT(Anketa!$E$5,'Biotopi poligonos'!A364)</f>
        <v>0</v>
      </c>
      <c r="F364" t="str">
        <f>IF(E364=TRUE,COUNTIF($E$3:E364,TRUE),"")</f>
        <v/>
      </c>
      <c r="G364" t="str">
        <f>IFERROR(INDEX($B$3:$B$1772,MATCH(ROWS($F$3:F364),$F$3:$F$1772,0)),"")</f>
        <v/>
      </c>
    </row>
    <row r="365" spans="1:7">
      <c r="A365" s="69">
        <v>139</v>
      </c>
      <c r="B365" s="58">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58">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58" t="s">
        <v>137</v>
      </c>
      <c r="C367" s="1">
        <v>111.054535</v>
      </c>
      <c r="D367" s="68">
        <v>7.2117042683285046E-2</v>
      </c>
      <c r="E367" t="b">
        <f>EXACT(Anketa!$E$5,'Biotopi poligonos'!A367)</f>
        <v>0</v>
      </c>
      <c r="F367" t="str">
        <f>IF(E367=TRUE,COUNTIF($E$3:E367,TRUE),"")</f>
        <v/>
      </c>
      <c r="G367" t="str">
        <f>IFERROR(INDEX($B$3:$B$1772,MATCH(ROWS($F$3:F367),$F$3:$F$1772,0)),"")</f>
        <v/>
      </c>
    </row>
    <row r="368" spans="1:7">
      <c r="A368" s="69">
        <v>139</v>
      </c>
      <c r="B368" s="58">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58" t="s">
        <v>139</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58" t="s">
        <v>147</v>
      </c>
      <c r="C370" s="1">
        <v>0.115245</v>
      </c>
      <c r="D370" s="68">
        <v>7.4838263777658289E-5</v>
      </c>
      <c r="E370" t="b">
        <f>EXACT(Anketa!$E$5,'Biotopi poligonos'!A370)</f>
        <v>0</v>
      </c>
      <c r="F370" t="str">
        <f>IF(E370=TRUE,COUNTIF($E$3:E370,TRUE),"")</f>
        <v/>
      </c>
      <c r="G370" t="str">
        <f>IFERROR(INDEX($B$3:$B$1772,MATCH(ROWS($F$3:F370),$F$3:$F$1772,0)),"")</f>
        <v/>
      </c>
    </row>
    <row r="371" spans="1:7">
      <c r="A371" s="69">
        <v>139</v>
      </c>
      <c r="B371" s="58" t="s">
        <v>140</v>
      </c>
      <c r="C371" s="1">
        <v>14.264262</v>
      </c>
      <c r="D371" s="68">
        <v>9.2629840960529973E-3</v>
      </c>
      <c r="E371" t="b">
        <f>EXACT(Anketa!$E$5,'Biotopi poligonos'!A371)</f>
        <v>0</v>
      </c>
      <c r="F371" t="str">
        <f>IF(E371=TRUE,COUNTIF($E$3:E371,TRUE),"")</f>
        <v/>
      </c>
      <c r="G371" t="str">
        <f>IFERROR(INDEX($B$3:$B$1772,MATCH(ROWS($F$3:F371),$F$3:$F$1772,0)),"")</f>
        <v/>
      </c>
    </row>
    <row r="372" spans="1:7">
      <c r="A372" s="69">
        <v>139</v>
      </c>
      <c r="B372" s="58" t="s">
        <v>141</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58">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58" t="s">
        <v>137</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58" t="s">
        <v>138</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58">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58" t="s">
        <v>139</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58" t="s">
        <v>140</v>
      </c>
      <c r="C378" s="1">
        <v>108.052921</v>
      </c>
      <c r="D378" s="68">
        <v>0.1992691334040686</v>
      </c>
      <c r="E378" t="b">
        <f>EXACT(Anketa!$E$5,'Biotopi poligonos'!A378)</f>
        <v>0</v>
      </c>
      <c r="F378" t="str">
        <f>IF(E378=TRUE,COUNTIF($E$3:E378,TRUE),"")</f>
        <v/>
      </c>
      <c r="G378" t="str">
        <f>IFERROR(INDEX($B$3:$B$1772,MATCH(ROWS($F$3:F378),$F$3:$F$1772,0)),"")</f>
        <v/>
      </c>
    </row>
    <row r="379" spans="1:7">
      <c r="A379" s="69">
        <v>140</v>
      </c>
      <c r="B379" s="58" t="s">
        <v>141</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58" t="s">
        <v>144</v>
      </c>
      <c r="C380" s="1">
        <v>26.115074</v>
      </c>
      <c r="D380" s="68">
        <v>4.8160920747002511E-2</v>
      </c>
      <c r="E380" t="b">
        <f>EXACT(Anketa!$E$5,'Biotopi poligonos'!A380)</f>
        <v>0</v>
      </c>
      <c r="F380" t="str">
        <f>IF(E380=TRUE,COUNTIF($E$3:E380,TRUE),"")</f>
        <v/>
      </c>
      <c r="G380" t="str">
        <f>IFERROR(INDEX($B$3:$B$1772,MATCH(ROWS($F$3:F380),$F$3:$F$1772,0)),"")</f>
        <v/>
      </c>
    </row>
    <row r="381" spans="1:7">
      <c r="A381" s="69">
        <v>141</v>
      </c>
      <c r="B381" s="58" t="s">
        <v>139</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58" t="s">
        <v>140</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58">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58">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58" t="s">
        <v>137</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58" t="s">
        <v>138</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58">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58" t="s">
        <v>139</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58" t="s">
        <v>140</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58" t="s">
        <v>141</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58" t="s">
        <v>142</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58">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58">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58" t="s">
        <v>139</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58" t="s">
        <v>139</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58" t="s">
        <v>141</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58">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58">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58" t="s">
        <v>142</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58">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58">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58" t="s">
        <v>142</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58">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58">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58">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58">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58">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58" t="s">
        <v>140</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58">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58">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58" t="s">
        <v>143</v>
      </c>
      <c r="C411" s="1">
        <v>16.918637</v>
      </c>
      <c r="D411" s="68">
        <v>2.9477983027722414E-2</v>
      </c>
      <c r="E411" t="b">
        <f>EXACT(Anketa!$E$5,'Biotopi poligonos'!A411)</f>
        <v>0</v>
      </c>
      <c r="F411" t="str">
        <f>IF(E411=TRUE,COUNTIF($E$3:E411,TRUE),"")</f>
        <v/>
      </c>
      <c r="G411" t="str">
        <f>IFERROR(INDEX($B$3:$B$1772,MATCH(ROWS($F$3:F411),$F$3:$F$1772,0)),"")</f>
        <v/>
      </c>
    </row>
    <row r="412" spans="1:7">
      <c r="A412" s="69">
        <v>152</v>
      </c>
      <c r="B412" s="58" t="s">
        <v>137</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58" t="s">
        <v>138</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58">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58" t="s">
        <v>139</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58" t="s">
        <v>140</v>
      </c>
      <c r="C416" s="1">
        <v>58.902611</v>
      </c>
      <c r="D416" s="68">
        <v>0.1026282535257737</v>
      </c>
      <c r="E416" t="b">
        <f>EXACT(Anketa!$E$5,'Biotopi poligonos'!A416)</f>
        <v>0</v>
      </c>
      <c r="F416" t="str">
        <f>IF(E416=TRUE,COUNTIF($E$3:E416,TRUE),"")</f>
        <v/>
      </c>
      <c r="G416" t="str">
        <f>IFERROR(INDEX($B$3:$B$1772,MATCH(ROWS($F$3:F416),$F$3:$F$1772,0)),"")</f>
        <v/>
      </c>
    </row>
    <row r="417" spans="1:7">
      <c r="A417" s="69">
        <v>152</v>
      </c>
      <c r="B417" s="58" t="s">
        <v>141</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58" t="s">
        <v>144</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58">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58">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58" t="s">
        <v>142</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58">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58">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58" t="s">
        <v>137</v>
      </c>
      <c r="C424" s="1">
        <v>15.259287</v>
      </c>
      <c r="D424" s="68">
        <v>6.7234997551888442E-2</v>
      </c>
      <c r="E424" t="b">
        <f>EXACT(Anketa!$E$5,'Biotopi poligonos'!A424)</f>
        <v>0</v>
      </c>
      <c r="F424" t="str">
        <f>IF(E424=TRUE,COUNTIF($E$3:E424,TRUE),"")</f>
        <v/>
      </c>
      <c r="G424" t="str">
        <f>IFERROR(INDEX($B$3:$B$1772,MATCH(ROWS($F$3:F424),$F$3:$F$1772,0)),"")</f>
        <v/>
      </c>
    </row>
    <row r="425" spans="1:7">
      <c r="A425" s="69">
        <v>154</v>
      </c>
      <c r="B425" s="58">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58" t="s">
        <v>139</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58" t="s">
        <v>140</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58" t="s">
        <v>141</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58">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58">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58" t="s">
        <v>142</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58">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58">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58" t="s">
        <v>142</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58">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58" t="s">
        <v>137</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58">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58" t="s">
        <v>139</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58" t="s">
        <v>140</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58" t="s">
        <v>145</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58" t="s">
        <v>142</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58">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58" t="s">
        <v>137</v>
      </c>
      <c r="C443" s="1">
        <v>3.256866</v>
      </c>
      <c r="D443" s="68">
        <v>1.4027854555959327E-2</v>
      </c>
      <c r="E443" t="b">
        <f>EXACT(Anketa!$E$5,'Biotopi poligonos'!A443)</f>
        <v>0</v>
      </c>
      <c r="F443" t="str">
        <f>IF(E443=TRUE,COUNTIF($E$3:E443,TRUE),"")</f>
        <v/>
      </c>
      <c r="G443" t="str">
        <f>IFERROR(INDEX($B$3:$B$1772,MATCH(ROWS($F$3:F443),$F$3:$F$1772,0)),"")</f>
        <v/>
      </c>
    </row>
    <row r="444" spans="1:7">
      <c r="A444" s="69">
        <v>161</v>
      </c>
      <c r="B444" s="58" t="s">
        <v>139</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58" t="s">
        <v>140</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58" t="s">
        <v>141</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58">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58" t="s">
        <v>137</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58">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58" t="s">
        <v>139</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58" t="s">
        <v>140</v>
      </c>
      <c r="C451" s="1">
        <v>2.840049</v>
      </c>
      <c r="D451" s="68">
        <v>3.6945217133246576E-2</v>
      </c>
      <c r="E451" t="b">
        <f>EXACT(Anketa!$E$5,'Biotopi poligonos'!A451)</f>
        <v>0</v>
      </c>
      <c r="F451" t="str">
        <f>IF(E451=TRUE,COUNTIF($E$3:E451,TRUE),"")</f>
        <v/>
      </c>
      <c r="G451" t="str">
        <f>IFERROR(INDEX($B$3:$B$1772,MATCH(ROWS($F$3:F451),$F$3:$F$1772,0)),"")</f>
        <v/>
      </c>
    </row>
    <row r="452" spans="1:7">
      <c r="A452" s="69">
        <v>164</v>
      </c>
      <c r="B452" s="58">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58" t="s">
        <v>137</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58">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58" t="s">
        <v>139</v>
      </c>
      <c r="C455" s="1">
        <v>50.36412</v>
      </c>
      <c r="D455" s="68">
        <v>0.24714341701164011</v>
      </c>
      <c r="E455" t="b">
        <f>EXACT(Anketa!$E$5,'Biotopi poligonos'!A455)</f>
        <v>0</v>
      </c>
      <c r="F455" t="str">
        <f>IF(E455=TRUE,COUNTIF($E$3:E455,TRUE),"")</f>
        <v/>
      </c>
      <c r="G455" t="str">
        <f>IFERROR(INDEX($B$3:$B$1772,MATCH(ROWS($F$3:F455),$F$3:$F$1772,0)),"")</f>
        <v/>
      </c>
    </row>
    <row r="456" spans="1:7">
      <c r="A456" s="69">
        <v>164</v>
      </c>
      <c r="B456" s="58" t="s">
        <v>140</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58" t="s">
        <v>141</v>
      </c>
      <c r="C457" s="1">
        <v>1.616565</v>
      </c>
      <c r="D457" s="68">
        <v>7.93269887216181E-3</v>
      </c>
      <c r="E457" t="b">
        <f>EXACT(Anketa!$E$5,'Biotopi poligonos'!A457)</f>
        <v>0</v>
      </c>
      <c r="F457" t="str">
        <f>IF(E457=TRUE,COUNTIF($E$3:E457,TRUE),"")</f>
        <v/>
      </c>
      <c r="G457" t="str">
        <f>IFERROR(INDEX($B$3:$B$1772,MATCH(ROWS($F$3:F457),$F$3:$F$1772,0)),"")</f>
        <v/>
      </c>
    </row>
    <row r="458" spans="1:7">
      <c r="A458" s="69">
        <v>165</v>
      </c>
      <c r="B458" s="58" t="s">
        <v>137</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58" t="s">
        <v>139</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58">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58" t="s">
        <v>142</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58">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58">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58">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58">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58" t="s">
        <v>139</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58" t="s">
        <v>147</v>
      </c>
      <c r="C467" s="1">
        <v>1.08717</v>
      </c>
      <c r="D467" s="68">
        <v>2.0729842067193573E-3</v>
      </c>
      <c r="E467" t="b">
        <f>EXACT(Anketa!$E$5,'Biotopi poligonos'!A467)</f>
        <v>0</v>
      </c>
      <c r="F467" t="str">
        <f>IF(E467=TRUE,COUNTIF($E$3:E467,TRUE),"")</f>
        <v/>
      </c>
      <c r="G467" t="str">
        <f>IFERROR(INDEX($B$3:$B$1772,MATCH(ROWS($F$3:F467),$F$3:$F$1772,0)),"")</f>
        <v/>
      </c>
    </row>
    <row r="468" spans="1:7">
      <c r="A468" s="69">
        <v>167</v>
      </c>
      <c r="B468" s="58">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58">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58">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58" t="s">
        <v>142</v>
      </c>
      <c r="C471" s="1">
        <v>1.830236</v>
      </c>
      <c r="D471" s="68">
        <v>6.7320716507563204E-3</v>
      </c>
      <c r="E471" t="b">
        <f>EXACT(Anketa!$E$5,'Biotopi poligonos'!A471)</f>
        <v>0</v>
      </c>
      <c r="F471" t="str">
        <f>IF(E471=TRUE,COUNTIF($E$3:E471,TRUE),"")</f>
        <v/>
      </c>
      <c r="G471" t="str">
        <f>IFERROR(INDEX($B$3:$B$1772,MATCH(ROWS($F$3:F471),$F$3:$F$1772,0)),"")</f>
        <v/>
      </c>
    </row>
    <row r="472" spans="1:7">
      <c r="A472" s="69">
        <v>168</v>
      </c>
      <c r="B472" s="58">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58" t="s">
        <v>138</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58">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58" t="s">
        <v>139</v>
      </c>
      <c r="C475" s="1">
        <v>21.420652</v>
      </c>
      <c r="D475" s="68">
        <v>7.879058442185416E-2</v>
      </c>
      <c r="E475" t="b">
        <f>EXACT(Anketa!$E$5,'Biotopi poligonos'!A475)</f>
        <v>0</v>
      </c>
      <c r="F475" t="str">
        <f>IF(E475=TRUE,COUNTIF($E$3:E475,TRUE),"")</f>
        <v/>
      </c>
      <c r="G475" t="str">
        <f>IFERROR(INDEX($B$3:$B$1772,MATCH(ROWS($F$3:F475),$F$3:$F$1772,0)),"")</f>
        <v/>
      </c>
    </row>
    <row r="476" spans="1:7">
      <c r="A476" s="69">
        <v>170</v>
      </c>
      <c r="B476" s="58">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58">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58">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58" t="s">
        <v>147</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58">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58" t="s">
        <v>143</v>
      </c>
      <c r="C481" s="1">
        <v>10.915117</v>
      </c>
      <c r="D481" s="68">
        <v>6.8666052208023354E-2</v>
      </c>
      <c r="E481" t="b">
        <f>EXACT(Anketa!$E$5,'Biotopi poligonos'!A481)</f>
        <v>0</v>
      </c>
      <c r="F481" t="str">
        <f>IF(E481=TRUE,COUNTIF($E$3:E481,TRUE),"")</f>
        <v/>
      </c>
      <c r="G481" t="str">
        <f>IFERROR(INDEX($B$3:$B$1772,MATCH(ROWS($F$3:F481),$F$3:$F$1772,0)),"")</f>
        <v/>
      </c>
    </row>
    <row r="482" spans="1:7">
      <c r="A482" s="69">
        <v>171</v>
      </c>
      <c r="B482" s="58" t="s">
        <v>139</v>
      </c>
      <c r="C482" s="1">
        <v>25.468826</v>
      </c>
      <c r="D482" s="68">
        <v>0.16022217038929246</v>
      </c>
      <c r="E482" t="b">
        <f>EXACT(Anketa!$E$5,'Biotopi poligonos'!A482)</f>
        <v>0</v>
      </c>
      <c r="F482" t="str">
        <f>IF(E482=TRUE,COUNTIF($E$3:E482,TRUE),"")</f>
        <v/>
      </c>
      <c r="G482" t="str">
        <f>IFERROR(INDEX($B$3:$B$1772,MATCH(ROWS($F$3:F482),$F$3:$F$1772,0)),"")</f>
        <v/>
      </c>
    </row>
    <row r="483" spans="1:7">
      <c r="A483" s="69">
        <v>171</v>
      </c>
      <c r="B483" s="58" t="s">
        <v>140</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58">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58">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58">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58" t="s">
        <v>137</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58">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58" t="s">
        <v>139</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58" t="s">
        <v>140</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58">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58" t="s">
        <v>136</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58" t="s">
        <v>145</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58" t="s">
        <v>142</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58" t="s">
        <v>137</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58">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58" t="s">
        <v>139</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58" t="s">
        <v>141</v>
      </c>
      <c r="C498" s="1">
        <v>19.202002</v>
      </c>
      <c r="D498" s="68">
        <v>7.1860030417125478E-2</v>
      </c>
      <c r="E498" t="b">
        <f>EXACT(Anketa!$E$5,'Biotopi poligonos'!A498)</f>
        <v>0</v>
      </c>
      <c r="F498" t="str">
        <f>IF(E498=TRUE,COUNTIF($E$3:E498,TRUE),"")</f>
        <v/>
      </c>
      <c r="G498" t="str">
        <f>IFERROR(INDEX($B$3:$B$1772,MATCH(ROWS($F$3:F498),$F$3:$F$1772,0)),"")</f>
        <v/>
      </c>
    </row>
    <row r="499" spans="1:7">
      <c r="A499" s="69">
        <v>179</v>
      </c>
      <c r="B499" s="58" t="s">
        <v>137</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58" t="s">
        <v>138</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58" t="s">
        <v>139</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58" t="s">
        <v>141</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58">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58">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58" t="s">
        <v>143</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58" t="s">
        <v>137</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58" t="s">
        <v>139</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58" t="s">
        <v>140</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58" t="s">
        <v>142</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58" t="s">
        <v>142</v>
      </c>
      <c r="C510" s="1">
        <v>1.714904</v>
      </c>
      <c r="D510" s="68">
        <v>2.5581339010888621E-2</v>
      </c>
      <c r="E510" t="b">
        <f>EXACT(Anketa!$E$5,'Biotopi poligonos'!A510)</f>
        <v>0</v>
      </c>
      <c r="F510" t="str">
        <f>IF(E510=TRUE,COUNTIF($E$3:E510,TRUE),"")</f>
        <v/>
      </c>
      <c r="G510" t="str">
        <f>IFERROR(INDEX($B$3:$B$1772,MATCH(ROWS($F$3:F510),$F$3:$F$1772,0)),"")</f>
        <v/>
      </c>
    </row>
    <row r="511" spans="1:7">
      <c r="A511" s="69">
        <v>186</v>
      </c>
      <c r="B511" s="58">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58">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58">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58">
        <v>3260</v>
      </c>
      <c r="C514" s="1">
        <v>0.90053499999999997</v>
      </c>
      <c r="D514" s="68">
        <v>2.8116484732136995E-3</v>
      </c>
      <c r="E514" t="b">
        <f>EXACT(Anketa!$E$5,'Biotopi poligonos'!A514)</f>
        <v>1</v>
      </c>
      <c r="F514">
        <f>IF(E514=TRUE,COUNTIF($E$3:E514,TRUE),"")</f>
        <v>1</v>
      </c>
      <c r="G514" t="str">
        <f>IFERROR(INDEX($B$3:$B$1772,MATCH(ROWS($F$3:F514),$F$3:$F$1772,0)),"")</f>
        <v/>
      </c>
    </row>
    <row r="515" spans="1:7">
      <c r="A515" s="69">
        <v>192</v>
      </c>
      <c r="B515" s="58" t="s">
        <v>137</v>
      </c>
      <c r="C515" s="1">
        <v>89.687602999999996</v>
      </c>
      <c r="D515" s="68">
        <v>0.28002244448149866</v>
      </c>
      <c r="E515" t="b">
        <f>EXACT(Anketa!$E$5,'Biotopi poligonos'!A515)</f>
        <v>1</v>
      </c>
      <c r="F515">
        <f>IF(E515=TRUE,COUNTIF($E$3:E515,TRUE),"")</f>
        <v>2</v>
      </c>
      <c r="G515" t="str">
        <f>IFERROR(INDEX($B$3:$B$1772,MATCH(ROWS($F$3:F515),$F$3:$F$1772,0)),"")</f>
        <v/>
      </c>
    </row>
    <row r="516" spans="1:7">
      <c r="A516" s="69">
        <v>192</v>
      </c>
      <c r="B516" s="58" t="s">
        <v>138</v>
      </c>
      <c r="C516" s="1">
        <v>0.49481000000000003</v>
      </c>
      <c r="D516" s="68">
        <v>1.5448947359412691E-3</v>
      </c>
      <c r="E516" t="b">
        <f>EXACT(Anketa!$E$5,'Biotopi poligonos'!A516)</f>
        <v>1</v>
      </c>
      <c r="F516">
        <f>IF(E516=TRUE,COUNTIF($E$3:E516,TRUE),"")</f>
        <v>3</v>
      </c>
      <c r="G516" t="str">
        <f>IFERROR(INDEX($B$3:$B$1772,MATCH(ROWS($F$3:F516),$F$3:$F$1772,0)),"")</f>
        <v/>
      </c>
    </row>
    <row r="517" spans="1:7">
      <c r="A517" s="69">
        <v>192</v>
      </c>
      <c r="B517" s="58">
        <v>9050</v>
      </c>
      <c r="C517" s="1">
        <v>7.6548470000000002</v>
      </c>
      <c r="D517" s="68">
        <v>2.3899947120583284E-2</v>
      </c>
      <c r="E517" t="b">
        <f>EXACT(Anketa!$E$5,'Biotopi poligonos'!A517)</f>
        <v>1</v>
      </c>
      <c r="F517">
        <f>IF(E517=TRUE,COUNTIF($E$3:E517,TRUE),"")</f>
        <v>4</v>
      </c>
      <c r="G517" t="str">
        <f>IFERROR(INDEX($B$3:$B$1772,MATCH(ROWS($F$3:F517),$F$3:$F$1772,0)),"")</f>
        <v/>
      </c>
    </row>
    <row r="518" spans="1:7">
      <c r="A518" s="69">
        <v>192</v>
      </c>
      <c r="B518" s="58" t="s">
        <v>139</v>
      </c>
      <c r="C518" s="1">
        <v>34.607666999999999</v>
      </c>
      <c r="D518" s="68">
        <v>0.10805198474466637</v>
      </c>
      <c r="E518" t="b">
        <f>EXACT(Anketa!$E$5,'Biotopi poligonos'!A518)</f>
        <v>1</v>
      </c>
      <c r="F518">
        <f>IF(E518=TRUE,COUNTIF($E$3:E518,TRUE),"")</f>
        <v>5</v>
      </c>
      <c r="G518" t="str">
        <f>IFERROR(INDEX($B$3:$B$1772,MATCH(ROWS($F$3:F518),$F$3:$F$1772,0)),"")</f>
        <v/>
      </c>
    </row>
    <row r="519" spans="1:7">
      <c r="A519" s="69">
        <v>192</v>
      </c>
      <c r="B519" s="58" t="s">
        <v>140</v>
      </c>
      <c r="C519" s="1">
        <v>5.3140830000000001</v>
      </c>
      <c r="D519" s="68">
        <v>1.6591618708302149E-2</v>
      </c>
      <c r="E519" t="b">
        <f>EXACT(Anketa!$E$5,'Biotopi poligonos'!A519)</f>
        <v>1</v>
      </c>
      <c r="F519">
        <f>IF(E519=TRUE,COUNTIF($E$3:E519,TRUE),"")</f>
        <v>6</v>
      </c>
      <c r="G519" t="str">
        <f>IFERROR(INDEX($B$3:$B$1772,MATCH(ROWS($F$3:F519),$F$3:$F$1772,0)),"")</f>
        <v/>
      </c>
    </row>
    <row r="520" spans="1:7">
      <c r="A520" s="69">
        <v>192</v>
      </c>
      <c r="B520" s="58" t="s">
        <v>141</v>
      </c>
      <c r="C520" s="1">
        <v>38.109561999999997</v>
      </c>
      <c r="D520" s="68">
        <v>0.11898559391044525</v>
      </c>
      <c r="E520" t="b">
        <f>EXACT(Anketa!$E$5,'Biotopi poligonos'!A520)</f>
        <v>1</v>
      </c>
      <c r="F520">
        <f>IF(E520=TRUE,COUNTIF($E$3:E520,TRUE),"")</f>
        <v>7</v>
      </c>
      <c r="G520" t="str">
        <f>IFERROR(INDEX($B$3:$B$1772,MATCH(ROWS($F$3:F520),$F$3:$F$1772,0)),"")</f>
        <v/>
      </c>
    </row>
    <row r="521" spans="1:7">
      <c r="A521" s="69">
        <v>194</v>
      </c>
      <c r="B521" s="58" t="s">
        <v>137</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58" t="s">
        <v>138</v>
      </c>
      <c r="C522" s="1">
        <v>1.5256E-2</v>
      </c>
      <c r="D522" s="68">
        <v>1.643306459269385E-4</v>
      </c>
      <c r="E522" t="b">
        <f>EXACT(Anketa!$E$5,'Biotopi poligonos'!A522)</f>
        <v>0</v>
      </c>
      <c r="F522" t="str">
        <f>IF(E522=TRUE,COUNTIF($E$3:E522,TRUE),"")</f>
        <v/>
      </c>
      <c r="G522" t="str">
        <f>IFERROR(INDEX($B$3:$B$1772,MATCH(ROWS($F$3:F522),$F$3:$F$1772,0)),"")</f>
        <v/>
      </c>
    </row>
    <row r="523" spans="1:7">
      <c r="A523" s="69">
        <v>194</v>
      </c>
      <c r="B523" s="58" t="s">
        <v>139</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58">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58">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58">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58">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58" t="s">
        <v>136</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58">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58" t="s">
        <v>142</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58">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58">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58" t="s">
        <v>143</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58">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58">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58" t="s">
        <v>137</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58" t="s">
        <v>138</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58">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58">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58">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58" t="s">
        <v>139</v>
      </c>
      <c r="C541" s="1">
        <v>108.543648</v>
      </c>
      <c r="D541" s="68">
        <v>4.938474220865309E-2</v>
      </c>
      <c r="E541" t="b">
        <f>EXACT(Anketa!$E$5,'Biotopi poligonos'!A541)</f>
        <v>0</v>
      </c>
      <c r="F541" t="str">
        <f>IF(E541=TRUE,COUNTIF($E$3:E541,TRUE),"")</f>
        <v/>
      </c>
      <c r="G541" t="str">
        <f>IFERROR(INDEX($B$3:$B$1772,MATCH(ROWS($F$3:F541),$F$3:$F$1772,0)),"")</f>
        <v/>
      </c>
    </row>
    <row r="542" spans="1:7">
      <c r="A542" s="69">
        <v>199</v>
      </c>
      <c r="B542" s="58">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58" t="s">
        <v>147</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58" t="s">
        <v>140</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58" t="s">
        <v>141</v>
      </c>
      <c r="C545" s="1">
        <v>12.077688</v>
      </c>
      <c r="D545" s="68">
        <v>5.4950567752849334E-3</v>
      </c>
      <c r="E545" t="b">
        <f>EXACT(Anketa!$E$5,'Biotopi poligonos'!A545)</f>
        <v>0</v>
      </c>
      <c r="F545" t="str">
        <f>IF(E545=TRUE,COUNTIF($E$3:E545,TRUE),"")</f>
        <v/>
      </c>
      <c r="G545" t="str">
        <f>IFERROR(INDEX($B$3:$B$1772,MATCH(ROWS($F$3:F545),$F$3:$F$1772,0)),"")</f>
        <v/>
      </c>
    </row>
    <row r="546" spans="1:7">
      <c r="A546" s="69">
        <v>206</v>
      </c>
      <c r="B546" s="58">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58" t="s">
        <v>142</v>
      </c>
      <c r="C547" s="1">
        <v>1.756046</v>
      </c>
      <c r="D547" s="68">
        <v>1.2650314577995667E-3</v>
      </c>
      <c r="E547" t="b">
        <f>EXACT(Anketa!$E$5,'Biotopi poligonos'!A547)</f>
        <v>0</v>
      </c>
      <c r="F547" t="str">
        <f>IF(E547=TRUE,COUNTIF($E$3:E547,TRUE),"")</f>
        <v/>
      </c>
      <c r="G547" t="str">
        <f>IFERROR(INDEX($B$3:$B$1772,MATCH(ROWS($F$3:F547),$F$3:$F$1772,0)),"")</f>
        <v/>
      </c>
    </row>
    <row r="548" spans="1:7">
      <c r="A548" s="69">
        <v>206</v>
      </c>
      <c r="B548" s="58">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58">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58" t="s">
        <v>137</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58">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58" t="s">
        <v>139</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58" t="s">
        <v>140</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58" t="s">
        <v>141</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58" t="s">
        <v>137</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58">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58" t="s">
        <v>139</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58" t="s">
        <v>140</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58">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58" t="s">
        <v>137</v>
      </c>
      <c r="C560" s="1">
        <v>17.669476</v>
      </c>
      <c r="D560" s="68">
        <v>7.1248165769035463E-2</v>
      </c>
      <c r="E560" t="b">
        <f>EXACT(Anketa!$E$5,'Biotopi poligonos'!A560)</f>
        <v>0</v>
      </c>
      <c r="F560" t="str">
        <f>IF(E560=TRUE,COUNTIF($E$3:E560,TRUE),"")</f>
        <v/>
      </c>
      <c r="G560" t="str">
        <f>IFERROR(INDEX($B$3:$B$1772,MATCH(ROWS($F$3:F560),$F$3:$F$1772,0)),"")</f>
        <v/>
      </c>
    </row>
    <row r="561" spans="1:7">
      <c r="A561" s="69">
        <v>212</v>
      </c>
      <c r="B561" s="58" t="s">
        <v>139</v>
      </c>
      <c r="C561" s="1">
        <v>22.599397</v>
      </c>
      <c r="D561" s="68">
        <v>9.1126957230437552E-2</v>
      </c>
      <c r="E561" t="b">
        <f>EXACT(Anketa!$E$5,'Biotopi poligonos'!A561)</f>
        <v>0</v>
      </c>
      <c r="F561" t="str">
        <f>IF(E561=TRUE,COUNTIF($E$3:E561,TRUE),"")</f>
        <v/>
      </c>
      <c r="G561" t="str">
        <f>IFERROR(INDEX($B$3:$B$1772,MATCH(ROWS($F$3:F561),$F$3:$F$1772,0)),"")</f>
        <v/>
      </c>
    </row>
    <row r="562" spans="1:7">
      <c r="A562" s="69">
        <v>212</v>
      </c>
      <c r="B562" s="58" t="s">
        <v>140</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58">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58" t="s">
        <v>142</v>
      </c>
      <c r="C564" s="1">
        <v>1.770124</v>
      </c>
      <c r="D564" s="68">
        <v>0.89037307539472954</v>
      </c>
      <c r="E564" t="b">
        <f>EXACT(Anketa!$E$5,'Biotopi poligonos'!A564)</f>
        <v>0</v>
      </c>
      <c r="F564" t="str">
        <f>IF(E564=TRUE,COUNTIF($E$3:E564,TRUE),"")</f>
        <v/>
      </c>
      <c r="G564" t="str">
        <f>IFERROR(INDEX($B$3:$B$1772,MATCH(ROWS($F$3:F564),$F$3:$F$1772,0)),"")</f>
        <v/>
      </c>
    </row>
    <row r="565" spans="1:7">
      <c r="A565" s="69">
        <v>215</v>
      </c>
      <c r="B565" s="58">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58">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58">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58" t="s">
        <v>139</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58" t="s">
        <v>143</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58" t="s">
        <v>137</v>
      </c>
      <c r="C570" s="1">
        <v>2.817879</v>
      </c>
      <c r="D570" s="68">
        <v>4.6515014166064211E-2</v>
      </c>
      <c r="E570" t="b">
        <f>EXACT(Anketa!$E$5,'Biotopi poligonos'!A570)</f>
        <v>0</v>
      </c>
      <c r="F570" t="str">
        <f>IF(E570=TRUE,COUNTIF($E$3:E570,TRUE),"")</f>
        <v/>
      </c>
      <c r="G570" t="str">
        <f>IFERROR(INDEX($B$3:$B$1772,MATCH(ROWS($F$3:F570),$F$3:$F$1772,0)),"")</f>
        <v/>
      </c>
    </row>
    <row r="571" spans="1:7">
      <c r="A571" s="69">
        <v>220</v>
      </c>
      <c r="B571" s="58" t="s">
        <v>139</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58" t="s">
        <v>140</v>
      </c>
      <c r="C572" s="1">
        <v>1.203975</v>
      </c>
      <c r="D572" s="68">
        <v>1.9874137314124261E-2</v>
      </c>
      <c r="E572" t="b">
        <f>EXACT(Anketa!$E$5,'Biotopi poligonos'!A572)</f>
        <v>0</v>
      </c>
      <c r="F572" t="str">
        <f>IF(E572=TRUE,COUNTIF($E$3:E572,TRUE),"")</f>
        <v/>
      </c>
      <c r="G572" t="str">
        <f>IFERROR(INDEX($B$3:$B$1772,MATCH(ROWS($F$3:F572),$F$3:$F$1772,0)),"")</f>
        <v/>
      </c>
    </row>
    <row r="573" spans="1:7">
      <c r="A573" s="69">
        <v>224</v>
      </c>
      <c r="B573" s="58">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58" t="s">
        <v>146</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58">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58" t="s">
        <v>142</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58">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58" t="s">
        <v>137</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58" t="s">
        <v>137</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58" t="s">
        <v>139</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58">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58">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58">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58">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58" t="s">
        <v>142</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58">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58">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58">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58" t="s">
        <v>139</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58" t="s">
        <v>147</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58" t="s">
        <v>140</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58" t="s">
        <v>142</v>
      </c>
      <c r="C592" s="1">
        <v>1.672857</v>
      </c>
      <c r="D592" s="68">
        <v>0.4348004750204878</v>
      </c>
      <c r="E592" t="b">
        <f>EXACT(Anketa!$E$5,'Biotopi poligonos'!A592)</f>
        <v>0</v>
      </c>
      <c r="F592" t="str">
        <f>IF(E592=TRUE,COUNTIF($E$3:E592,TRUE),"")</f>
        <v/>
      </c>
      <c r="G592" t="str">
        <f>IFERROR(INDEX($B$3:$B$1772,MATCH(ROWS($F$3:F592),$F$3:$F$1772,0)),"")</f>
        <v/>
      </c>
    </row>
    <row r="593" spans="1:7">
      <c r="A593" s="69">
        <v>250</v>
      </c>
      <c r="B593" s="58">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58">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58" t="s">
        <v>143</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58">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58">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58">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58" t="s">
        <v>137</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58">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58" t="s">
        <v>139</v>
      </c>
      <c r="C601" s="1">
        <v>21.758924</v>
      </c>
      <c r="D601" s="68">
        <v>9.511155078016767E-3</v>
      </c>
      <c r="E601" t="b">
        <f>EXACT(Anketa!$E$5,'Biotopi poligonos'!A601)</f>
        <v>0</v>
      </c>
      <c r="F601" t="str">
        <f>IF(E601=TRUE,COUNTIF($E$3:E601,TRUE),"")</f>
        <v/>
      </c>
      <c r="G601" t="str">
        <f>IFERROR(INDEX($B$3:$B$1772,MATCH(ROWS($F$3:F601),$F$3:$F$1772,0)),"")</f>
        <v/>
      </c>
    </row>
    <row r="602" spans="1:7">
      <c r="A602" s="69">
        <v>250</v>
      </c>
      <c r="B602" s="58" t="s">
        <v>140</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58" t="s">
        <v>141</v>
      </c>
      <c r="C603" s="1">
        <v>106.138858</v>
      </c>
      <c r="D603" s="68">
        <v>4.6394901615613E-2</v>
      </c>
      <c r="E603" t="b">
        <f>EXACT(Anketa!$E$5,'Biotopi poligonos'!A603)</f>
        <v>0</v>
      </c>
      <c r="F603" t="str">
        <f>IF(E603=TRUE,COUNTIF($E$3:E603,TRUE),"")</f>
        <v/>
      </c>
      <c r="G603" t="str">
        <f>IFERROR(INDEX($B$3:$B$1772,MATCH(ROWS($F$3:F603),$F$3:$F$1772,0)),"")</f>
        <v/>
      </c>
    </row>
    <row r="604" spans="1:7">
      <c r="A604" s="69">
        <v>250</v>
      </c>
      <c r="B604" s="58" t="s">
        <v>144</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58" t="s">
        <v>145</v>
      </c>
      <c r="C605" s="1">
        <v>1.474075</v>
      </c>
      <c r="D605" s="68">
        <v>1.1414060623604358E-2</v>
      </c>
      <c r="E605" t="b">
        <f>EXACT(Anketa!$E$5,'Biotopi poligonos'!A605)</f>
        <v>0</v>
      </c>
      <c r="F605" t="str">
        <f>IF(E605=TRUE,COUNTIF($E$3:E605,TRUE),"")</f>
        <v/>
      </c>
      <c r="G605" t="str">
        <f>IFERROR(INDEX($B$3:$B$1772,MATCH(ROWS($F$3:F605),$F$3:$F$1772,0)),"")</f>
        <v/>
      </c>
    </row>
    <row r="606" spans="1:7">
      <c r="A606" s="69">
        <v>253</v>
      </c>
      <c r="B606" s="58" t="s">
        <v>142</v>
      </c>
      <c r="C606" s="1">
        <v>22.765145</v>
      </c>
      <c r="D606" s="68">
        <v>0.17627511838620397</v>
      </c>
      <c r="E606" t="b">
        <f>EXACT(Anketa!$E$5,'Biotopi poligonos'!A606)</f>
        <v>0</v>
      </c>
      <c r="F606" t="str">
        <f>IF(E606=TRUE,COUNTIF($E$3:E606,TRUE),"")</f>
        <v/>
      </c>
      <c r="G606" t="str">
        <f>IFERROR(INDEX($B$3:$B$1772,MATCH(ROWS($F$3:F606),$F$3:$F$1772,0)),"")</f>
        <v/>
      </c>
    </row>
    <row r="607" spans="1:7">
      <c r="A607" s="69">
        <v>253</v>
      </c>
      <c r="B607" s="58">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58">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58" t="s">
        <v>141</v>
      </c>
      <c r="C609" s="1">
        <v>3.2069E-2</v>
      </c>
      <c r="D609" s="68">
        <v>2.4831674788485534E-4</v>
      </c>
      <c r="E609" t="b">
        <f>EXACT(Anketa!$E$5,'Biotopi poligonos'!A609)</f>
        <v>0</v>
      </c>
      <c r="F609" t="str">
        <f>IF(E609=TRUE,COUNTIF($E$3:E609,TRUE),"")</f>
        <v/>
      </c>
      <c r="G609" t="str">
        <f>IFERROR(INDEX($B$3:$B$1772,MATCH(ROWS($F$3:F609),$F$3:$F$1772,0)),"")</f>
        <v/>
      </c>
    </row>
    <row r="610" spans="1:7">
      <c r="A610" s="69">
        <v>254</v>
      </c>
      <c r="B610" s="58">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58" t="s">
        <v>142</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58">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58">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58">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58">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58" t="s">
        <v>139</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58" t="s">
        <v>142</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58" t="s">
        <v>138</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58" t="s">
        <v>141</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58" t="s">
        <v>143</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58" t="s">
        <v>137</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58" t="s">
        <v>139</v>
      </c>
      <c r="C622" s="1">
        <v>3.312249</v>
      </c>
      <c r="D622" s="68">
        <v>4.2628651597653104E-2</v>
      </c>
      <c r="E622" t="b">
        <f>EXACT(Anketa!$E$5,'Biotopi poligonos'!A622)</f>
        <v>0</v>
      </c>
      <c r="F622" t="str">
        <f>IF(E622=TRUE,COUNTIF($E$3:E622,TRUE),"")</f>
        <v/>
      </c>
      <c r="G622" t="str">
        <f>IFERROR(INDEX($B$3:$B$1772,MATCH(ROWS($F$3:F622),$F$3:$F$1772,0)),"")</f>
        <v/>
      </c>
    </row>
    <row r="623" spans="1:7">
      <c r="A623" s="69">
        <v>263</v>
      </c>
      <c r="B623" s="58" t="s">
        <v>140</v>
      </c>
      <c r="C623" s="1">
        <v>31.73723</v>
      </c>
      <c r="D623" s="68">
        <v>0.40845821686249556</v>
      </c>
      <c r="E623" t="b">
        <f>EXACT(Anketa!$E$5,'Biotopi poligonos'!A623)</f>
        <v>0</v>
      </c>
      <c r="F623" t="str">
        <f>IF(E623=TRUE,COUNTIF($E$3:E623,TRUE),"")</f>
        <v/>
      </c>
      <c r="G623" t="str">
        <f>IFERROR(INDEX($B$3:$B$1772,MATCH(ROWS($F$3:F623),$F$3:$F$1772,0)),"")</f>
        <v/>
      </c>
    </row>
    <row r="624" spans="1:7">
      <c r="A624" s="69">
        <v>266</v>
      </c>
      <c r="B624" s="58" t="s">
        <v>143</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58">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58" t="s">
        <v>137</v>
      </c>
      <c r="C626" s="1">
        <v>1.116519</v>
      </c>
      <c r="D626" s="68">
        <v>5.3833118215867847E-3</v>
      </c>
      <c r="E626" t="b">
        <f>EXACT(Anketa!$E$5,'Biotopi poligonos'!A626)</f>
        <v>0</v>
      </c>
      <c r="F626" t="str">
        <f>IF(E626=TRUE,COUNTIF($E$3:E626,TRUE),"")</f>
        <v/>
      </c>
      <c r="G626" t="str">
        <f>IFERROR(INDEX($B$3:$B$1772,MATCH(ROWS($F$3:F626),$F$3:$F$1772,0)),"")</f>
        <v/>
      </c>
    </row>
    <row r="627" spans="1:7">
      <c r="A627" s="69">
        <v>266</v>
      </c>
      <c r="B627" s="58" t="s">
        <v>139</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58" t="s">
        <v>140</v>
      </c>
      <c r="C628" s="1">
        <v>115.064172</v>
      </c>
      <c r="D628" s="68">
        <v>0.55478349886450218</v>
      </c>
      <c r="E628" t="b">
        <f>EXACT(Anketa!$E$5,'Biotopi poligonos'!A628)</f>
        <v>0</v>
      </c>
      <c r="F628" t="str">
        <f>IF(E628=TRUE,COUNTIF($E$3:E628,TRUE),"")</f>
        <v/>
      </c>
      <c r="G628" t="str">
        <f>IFERROR(INDEX($B$3:$B$1772,MATCH(ROWS($F$3:F628),$F$3:$F$1772,0)),"")</f>
        <v/>
      </c>
    </row>
    <row r="629" spans="1:7">
      <c r="A629" s="69">
        <v>267</v>
      </c>
      <c r="B629" s="58" t="s">
        <v>137</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58">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58" t="s">
        <v>139</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58" t="s">
        <v>141</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58" t="s">
        <v>136</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58" t="s">
        <v>142</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58">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58" t="s">
        <v>143</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58" t="s">
        <v>137</v>
      </c>
      <c r="C637" s="1">
        <v>11.873291</v>
      </c>
      <c r="D637" s="68">
        <v>1.0320907142544727E-2</v>
      </c>
      <c r="E637" t="b">
        <f>EXACT(Anketa!$E$5,'Biotopi poligonos'!A637)</f>
        <v>0</v>
      </c>
      <c r="F637" t="str">
        <f>IF(E637=TRUE,COUNTIF($E$3:E637,TRUE),"")</f>
        <v/>
      </c>
      <c r="G637" t="str">
        <f>IFERROR(INDEX($B$3:$B$1772,MATCH(ROWS($F$3:F637),$F$3:$F$1772,0)),"")</f>
        <v/>
      </c>
    </row>
    <row r="638" spans="1:7">
      <c r="A638" s="69">
        <v>268</v>
      </c>
      <c r="B638" s="58" t="s">
        <v>138</v>
      </c>
      <c r="C638" s="1">
        <v>24.109285</v>
      </c>
      <c r="D638" s="68">
        <v>2.0957095362873396E-2</v>
      </c>
      <c r="E638" t="b">
        <f>EXACT(Anketa!$E$5,'Biotopi poligonos'!A638)</f>
        <v>0</v>
      </c>
      <c r="F638" t="str">
        <f>IF(E638=TRUE,COUNTIF($E$3:E638,TRUE),"")</f>
        <v/>
      </c>
      <c r="G638" t="str">
        <f>IFERROR(INDEX($B$3:$B$1772,MATCH(ROWS($F$3:F638),$F$3:$F$1772,0)),"")</f>
        <v/>
      </c>
    </row>
    <row r="639" spans="1:7">
      <c r="A639" s="69">
        <v>268</v>
      </c>
      <c r="B639" s="58">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58" t="s">
        <v>139</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58" t="s">
        <v>140</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58" t="s">
        <v>141</v>
      </c>
      <c r="C642" s="1">
        <v>12.404156</v>
      </c>
      <c r="D642" s="68">
        <v>1.0782363731979534E-2</v>
      </c>
      <c r="E642" t="b">
        <f>EXACT(Anketa!$E$5,'Biotopi poligonos'!A642)</f>
        <v>0</v>
      </c>
      <c r="F642" t="str">
        <f>IF(E642=TRUE,COUNTIF($E$3:E642,TRUE),"")</f>
        <v/>
      </c>
      <c r="G642" t="str">
        <f>IFERROR(INDEX($B$3:$B$1772,MATCH(ROWS($F$3:F642),$F$3:$F$1772,0)),"")</f>
        <v/>
      </c>
    </row>
    <row r="643" spans="1:7">
      <c r="A643" s="69">
        <v>272</v>
      </c>
      <c r="B643" s="58">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58">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58">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58" t="s">
        <v>142</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58">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58">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58">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58" t="s">
        <v>146</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58" t="s">
        <v>143</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58">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58">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58">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58">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58" t="s">
        <v>137</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58" t="s">
        <v>138</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58">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58">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58" t="s">
        <v>139</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58">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58" t="s">
        <v>147</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58" t="s">
        <v>140</v>
      </c>
      <c r="C663" s="1">
        <v>241.212604</v>
      </c>
      <c r="D663" s="68">
        <v>1.2289116781049042E-2</v>
      </c>
      <c r="E663" t="b">
        <f>EXACT(Anketa!$E$5,'Biotopi poligonos'!A663)</f>
        <v>0</v>
      </c>
      <c r="F663" t="str">
        <f>IF(E663=TRUE,COUNTIF($E$3:E663,TRUE),"")</f>
        <v/>
      </c>
      <c r="G663" t="str">
        <f>IFERROR(INDEX($B$3:$B$1772,MATCH(ROWS($F$3:F663),$F$3:$F$1772,0)),"")</f>
        <v/>
      </c>
    </row>
    <row r="664" spans="1:7">
      <c r="A664" s="69">
        <v>272</v>
      </c>
      <c r="B664" s="58" t="s">
        <v>141</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58" t="s">
        <v>148</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58" t="s">
        <v>137</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58">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58" t="s">
        <v>139</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58" t="s">
        <v>140</v>
      </c>
      <c r="C669" s="1">
        <v>19.649728</v>
      </c>
      <c r="D669" s="68">
        <v>5.3548089232888153E-2</v>
      </c>
      <c r="E669" t="b">
        <f>EXACT(Anketa!$E$5,'Biotopi poligonos'!A669)</f>
        <v>0</v>
      </c>
      <c r="F669" t="str">
        <f>IF(E669=TRUE,COUNTIF($E$3:E669,TRUE),"")</f>
        <v/>
      </c>
      <c r="G669" t="str">
        <f>IFERROR(INDEX($B$3:$B$1772,MATCH(ROWS($F$3:F669),$F$3:$F$1772,0)),"")</f>
        <v/>
      </c>
    </row>
    <row r="670" spans="1:7">
      <c r="A670" s="69">
        <v>276</v>
      </c>
      <c r="B670" s="58" t="s">
        <v>141</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58" t="s">
        <v>142</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58" t="s">
        <v>137</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58" t="s">
        <v>138</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58">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58" t="s">
        <v>139</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58" t="s">
        <v>140</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58">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58" t="s">
        <v>137</v>
      </c>
      <c r="C678" s="1">
        <v>6.794664</v>
      </c>
      <c r="D678" s="68">
        <v>0.10569383829517721</v>
      </c>
      <c r="E678" t="b">
        <f>EXACT(Anketa!$E$5,'Biotopi poligonos'!A678)</f>
        <v>0</v>
      </c>
      <c r="F678" t="str">
        <f>IF(E678=TRUE,COUNTIF($E$3:E678,TRUE),"")</f>
        <v/>
      </c>
      <c r="G678" t="str">
        <f>IFERROR(INDEX($B$3:$B$1772,MATCH(ROWS($F$3:F678),$F$3:$F$1772,0)),"")</f>
        <v/>
      </c>
    </row>
    <row r="679" spans="1:7">
      <c r="A679" s="69">
        <v>278</v>
      </c>
      <c r="B679" s="58" t="s">
        <v>138</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58">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58" t="s">
        <v>139</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58" t="s">
        <v>140</v>
      </c>
      <c r="C682" s="1">
        <v>1.282008</v>
      </c>
      <c r="D682" s="68">
        <v>1.9942170244933902E-2</v>
      </c>
      <c r="E682" t="b">
        <f>EXACT(Anketa!$E$5,'Biotopi poligonos'!A682)</f>
        <v>0</v>
      </c>
      <c r="F682" t="str">
        <f>IF(E682=TRUE,COUNTIF($E$3:E682,TRUE),"")</f>
        <v/>
      </c>
      <c r="G682" t="str">
        <f>IFERROR(INDEX($B$3:$B$1772,MATCH(ROWS($F$3:F682),$F$3:$F$1772,0)),"")</f>
        <v/>
      </c>
    </row>
    <row r="683" spans="1:7">
      <c r="A683" s="69">
        <v>278</v>
      </c>
      <c r="B683" s="58" t="s">
        <v>141</v>
      </c>
      <c r="C683" s="1">
        <v>1.526605</v>
      </c>
      <c r="D683" s="68">
        <v>2.3746978807283041E-2</v>
      </c>
      <c r="E683" t="b">
        <f>EXACT(Anketa!$E$5,'Biotopi poligonos'!A683)</f>
        <v>0</v>
      </c>
      <c r="F683" t="str">
        <f>IF(E683=TRUE,COUNTIF($E$3:E683,TRUE),"")</f>
        <v/>
      </c>
      <c r="G683" t="str">
        <f>IFERROR(INDEX($B$3:$B$1772,MATCH(ROWS($F$3:F683),$F$3:$F$1772,0)),"")</f>
        <v/>
      </c>
    </row>
    <row r="684" spans="1:7">
      <c r="A684" s="69">
        <v>281</v>
      </c>
      <c r="B684" s="58" t="s">
        <v>143</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58" t="s">
        <v>137</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58" t="s">
        <v>138</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58">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58" t="s">
        <v>139</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58" t="s">
        <v>140</v>
      </c>
      <c r="C689" s="1">
        <v>104.87741</v>
      </c>
      <c r="D689" s="68">
        <v>0.43251024041119512</v>
      </c>
      <c r="E689" t="b">
        <f>EXACT(Anketa!$E$5,'Biotopi poligonos'!A689)</f>
        <v>0</v>
      </c>
      <c r="F689" t="str">
        <f>IF(E689=TRUE,COUNTIF($E$3:E689,TRUE),"")</f>
        <v/>
      </c>
      <c r="G689" t="str">
        <f>IFERROR(INDEX($B$3:$B$1772,MATCH(ROWS($F$3:F689),$F$3:$F$1772,0)),"")</f>
        <v/>
      </c>
    </row>
    <row r="690" spans="1:7">
      <c r="A690" s="69">
        <v>282</v>
      </c>
      <c r="B690" s="58" t="s">
        <v>137</v>
      </c>
      <c r="C690" s="1">
        <v>1.804406</v>
      </c>
      <c r="D690" s="68">
        <v>6.3055018780506563E-3</v>
      </c>
      <c r="E690" t="b">
        <f>EXACT(Anketa!$E$5,'Biotopi poligonos'!A690)</f>
        <v>0</v>
      </c>
      <c r="F690" t="str">
        <f>IF(E690=TRUE,COUNTIF($E$3:E690,TRUE),"")</f>
        <v/>
      </c>
      <c r="G690" t="str">
        <f>IFERROR(INDEX($B$3:$B$1772,MATCH(ROWS($F$3:F690),$F$3:$F$1772,0)),"")</f>
        <v/>
      </c>
    </row>
    <row r="691" spans="1:7">
      <c r="A691" s="69">
        <v>282</v>
      </c>
      <c r="B691" s="58" t="s">
        <v>138</v>
      </c>
      <c r="C691" s="1">
        <v>10.770996</v>
      </c>
      <c r="D691" s="68">
        <v>3.7639276031267974E-2</v>
      </c>
      <c r="E691" t="b">
        <f>EXACT(Anketa!$E$5,'Biotopi poligonos'!A691)</f>
        <v>0</v>
      </c>
      <c r="F691" t="str">
        <f>IF(E691=TRUE,COUNTIF($E$3:E691,TRUE),"")</f>
        <v/>
      </c>
      <c r="G691" t="str">
        <f>IFERROR(INDEX($B$3:$B$1772,MATCH(ROWS($F$3:F691),$F$3:$F$1772,0)),"")</f>
        <v/>
      </c>
    </row>
    <row r="692" spans="1:7">
      <c r="A692" s="69">
        <v>282</v>
      </c>
      <c r="B692" s="58">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58" t="s">
        <v>139</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58" t="s">
        <v>141</v>
      </c>
      <c r="C694" s="1">
        <v>120.373332</v>
      </c>
      <c r="D694" s="68">
        <v>0.42064494963617682</v>
      </c>
      <c r="E694" t="b">
        <f>EXACT(Anketa!$E$5,'Biotopi poligonos'!A694)</f>
        <v>0</v>
      </c>
      <c r="F694" t="str">
        <f>IF(E694=TRUE,COUNTIF($E$3:E694,TRUE),"")</f>
        <v/>
      </c>
      <c r="G694" t="str">
        <f>IFERROR(INDEX($B$3:$B$1772,MATCH(ROWS($F$3:F694),$F$3:$F$1772,0)),"")</f>
        <v/>
      </c>
    </row>
    <row r="695" spans="1:7">
      <c r="A695" s="69">
        <v>284</v>
      </c>
      <c r="B695" s="58" t="s">
        <v>137</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58" t="s">
        <v>138</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58">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58" t="s">
        <v>139</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58" t="s">
        <v>147</v>
      </c>
      <c r="C699" s="1">
        <v>0.667439</v>
      </c>
      <c r="D699" s="68">
        <v>3.153767319722335E-3</v>
      </c>
      <c r="E699" t="b">
        <f>EXACT(Anketa!$E$5,'Biotopi poligonos'!A699)</f>
        <v>0</v>
      </c>
      <c r="F699" t="str">
        <f>IF(E699=TRUE,COUNTIF($E$3:E699,TRUE),"")</f>
        <v/>
      </c>
      <c r="G699" t="str">
        <f>IFERROR(INDEX($B$3:$B$1772,MATCH(ROWS($F$3:F699),$F$3:$F$1772,0)),"")</f>
        <v/>
      </c>
    </row>
    <row r="700" spans="1:7">
      <c r="A700" s="69">
        <v>284</v>
      </c>
      <c r="B700" s="58" t="s">
        <v>140</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58" t="s">
        <v>141</v>
      </c>
      <c r="C701" s="1">
        <v>11.737212</v>
      </c>
      <c r="D701" s="68">
        <v>5.5460402569003052E-2</v>
      </c>
      <c r="E701" t="b">
        <f>EXACT(Anketa!$E$5,'Biotopi poligonos'!A701)</f>
        <v>0</v>
      </c>
      <c r="F701" t="str">
        <f>IF(E701=TRUE,COUNTIF($E$3:E701,TRUE),"")</f>
        <v/>
      </c>
      <c r="G701" t="str">
        <f>IFERROR(INDEX($B$3:$B$1772,MATCH(ROWS($F$3:F701),$F$3:$F$1772,0)),"")</f>
        <v/>
      </c>
    </row>
    <row r="702" spans="1:7">
      <c r="A702" s="69">
        <v>285</v>
      </c>
      <c r="B702" s="58">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58" t="s">
        <v>142</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58">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58">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58">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58" t="s">
        <v>137</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58" t="s">
        <v>139</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58" t="s">
        <v>140</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58" t="s">
        <v>141</v>
      </c>
      <c r="C710" s="1">
        <v>30.383412</v>
      </c>
      <c r="D710" s="68">
        <v>0.31958978788205755</v>
      </c>
      <c r="E710" t="b">
        <f>EXACT(Anketa!$E$5,'Biotopi poligonos'!A710)</f>
        <v>0</v>
      </c>
      <c r="F710" t="str">
        <f>IF(E710=TRUE,COUNTIF($E$3:E710,TRUE),"")</f>
        <v/>
      </c>
      <c r="G710" t="str">
        <f>IFERROR(INDEX($B$3:$B$1772,MATCH(ROWS($F$3:F710),$F$3:$F$1772,0)),"")</f>
        <v/>
      </c>
    </row>
    <row r="711" spans="1:7">
      <c r="A711" s="69">
        <v>287</v>
      </c>
      <c r="B711" s="58" t="s">
        <v>136</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58">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58" t="s">
        <v>145</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58" t="s">
        <v>142</v>
      </c>
      <c r="C714" s="1">
        <v>105.505611</v>
      </c>
      <c r="D714" s="68">
        <v>0.12616019081944502</v>
      </c>
      <c r="E714" t="b">
        <f>EXACT(Anketa!$E$5,'Biotopi poligonos'!A714)</f>
        <v>0</v>
      </c>
      <c r="F714" t="str">
        <f>IF(E714=TRUE,COUNTIF($E$3:E714,TRUE),"")</f>
        <v/>
      </c>
      <c r="G714" t="str">
        <f>IFERROR(INDEX($B$3:$B$1772,MATCH(ROWS($F$3:F714),$F$3:$F$1772,0)),"")</f>
        <v/>
      </c>
    </row>
    <row r="715" spans="1:7">
      <c r="A715" s="69">
        <v>287</v>
      </c>
      <c r="B715" s="58">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58">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58">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58" t="s">
        <v>137</v>
      </c>
      <c r="C718" s="1">
        <v>1.362752</v>
      </c>
      <c r="D718" s="68">
        <v>1.6295346828481029E-3</v>
      </c>
      <c r="E718" t="b">
        <f>EXACT(Anketa!$E$5,'Biotopi poligonos'!A718)</f>
        <v>0</v>
      </c>
      <c r="F718" t="str">
        <f>IF(E718=TRUE,COUNTIF($E$3:E718,TRUE),"")</f>
        <v/>
      </c>
      <c r="G718" t="str">
        <f>IFERROR(INDEX($B$3:$B$1772,MATCH(ROWS($F$3:F718),$F$3:$F$1772,0)),"")</f>
        <v/>
      </c>
    </row>
    <row r="719" spans="1:7">
      <c r="A719" s="69">
        <v>287</v>
      </c>
      <c r="B719" s="58">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58">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58" t="s">
        <v>139</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58" t="s">
        <v>140</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58" t="s">
        <v>142</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58">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58" t="s">
        <v>143</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58" t="s">
        <v>137</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58" t="s">
        <v>140</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58" t="s">
        <v>143</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58" t="s">
        <v>137</v>
      </c>
      <c r="C729" s="1">
        <v>1.591842</v>
      </c>
      <c r="D729" s="68">
        <v>1.2400423943401215E-2</v>
      </c>
      <c r="E729" t="b">
        <f>EXACT(Anketa!$E$5,'Biotopi poligonos'!A729)</f>
        <v>0</v>
      </c>
      <c r="F729" t="str">
        <f>IF(E729=TRUE,COUNTIF($E$3:E729,TRUE),"")</f>
        <v/>
      </c>
      <c r="G729" t="str">
        <f>IFERROR(INDEX($B$3:$B$1772,MATCH(ROWS($F$3:F729),$F$3:$F$1772,0)),"")</f>
        <v/>
      </c>
    </row>
    <row r="730" spans="1:7">
      <c r="A730" s="69">
        <v>290</v>
      </c>
      <c r="B730" s="58" t="s">
        <v>140</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58">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58" t="s">
        <v>137</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58">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58" t="s">
        <v>139</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58" t="s">
        <v>140</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58" t="s">
        <v>141</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58" t="s">
        <v>137</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58" t="s">
        <v>139</v>
      </c>
      <c r="C738" s="1">
        <v>13.41742</v>
      </c>
      <c r="D738" s="68">
        <v>0.2008057300322186</v>
      </c>
      <c r="E738" t="b">
        <f>EXACT(Anketa!$E$5,'Biotopi poligonos'!A738)</f>
        <v>0</v>
      </c>
      <c r="F738" t="str">
        <f>IF(E738=TRUE,COUNTIF($E$3:E738,TRUE),"")</f>
        <v/>
      </c>
      <c r="G738" t="str">
        <f>IFERROR(INDEX($B$3:$B$1772,MATCH(ROWS($F$3:F738),$F$3:$F$1772,0)),"")</f>
        <v/>
      </c>
    </row>
    <row r="739" spans="1:7">
      <c r="A739" s="69">
        <v>292</v>
      </c>
      <c r="B739" s="58" t="s">
        <v>140</v>
      </c>
      <c r="C739" s="1">
        <v>28.722642</v>
      </c>
      <c r="D739" s="68">
        <v>0.42986439235442159</v>
      </c>
      <c r="E739" t="b">
        <f>EXACT(Anketa!$E$5,'Biotopi poligonos'!A739)</f>
        <v>0</v>
      </c>
      <c r="F739" t="str">
        <f>IF(E739=TRUE,COUNTIF($E$3:E739,TRUE),"")</f>
        <v/>
      </c>
      <c r="G739" t="str">
        <f>IFERROR(INDEX($B$3:$B$1772,MATCH(ROWS($F$3:F739),$F$3:$F$1772,0)),"")</f>
        <v/>
      </c>
    </row>
    <row r="740" spans="1:7">
      <c r="A740" s="69">
        <v>293</v>
      </c>
      <c r="B740" s="58">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58">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58" t="s">
        <v>145</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58" t="s">
        <v>142</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58">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58">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58" t="s">
        <v>146</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58" t="s">
        <v>137</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58" t="s">
        <v>138</v>
      </c>
      <c r="C748" s="1">
        <v>11.458459</v>
      </c>
      <c r="D748" s="68">
        <v>2.297585865949496E-2</v>
      </c>
      <c r="E748" t="b">
        <f>EXACT(Anketa!$E$5,'Biotopi poligonos'!A748)</f>
        <v>0</v>
      </c>
      <c r="F748" t="str">
        <f>IF(E748=TRUE,COUNTIF($E$3:E748,TRUE),"")</f>
        <v/>
      </c>
      <c r="G748" t="str">
        <f>IFERROR(INDEX($B$3:$B$1772,MATCH(ROWS($F$3:F748),$F$3:$F$1772,0)),"")</f>
        <v/>
      </c>
    </row>
    <row r="749" spans="1:7">
      <c r="A749" s="69">
        <v>293</v>
      </c>
      <c r="B749" s="58">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58">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58" t="s">
        <v>147</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58" t="s">
        <v>141</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58">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58" t="s">
        <v>137</v>
      </c>
      <c r="C754" s="1">
        <v>13.532416</v>
      </c>
      <c r="D754" s="68">
        <v>5.3223088730992983E-2</v>
      </c>
      <c r="E754" t="b">
        <f>EXACT(Anketa!$E$5,'Biotopi poligonos'!A754)</f>
        <v>0</v>
      </c>
      <c r="F754" t="str">
        <f>IF(E754=TRUE,COUNTIF($E$3:E754,TRUE),"")</f>
        <v/>
      </c>
      <c r="G754" t="str">
        <f>IFERROR(INDEX($B$3:$B$1772,MATCH(ROWS($F$3:F754),$F$3:$F$1772,0)),"")</f>
        <v/>
      </c>
    </row>
    <row r="755" spans="1:7">
      <c r="A755" s="69">
        <v>294</v>
      </c>
      <c r="B755" s="58" t="s">
        <v>138</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58" t="s">
        <v>147</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58" t="s">
        <v>141</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58">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58" t="s">
        <v>139</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58" t="s">
        <v>140</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58" t="s">
        <v>141</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58">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58" t="s">
        <v>142</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58">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58" t="s">
        <v>137</v>
      </c>
      <c r="C765" s="1">
        <v>0.359288</v>
      </c>
      <c r="D765" s="68">
        <v>4.7219645681488668E-4</v>
      </c>
      <c r="E765" t="b">
        <f>EXACT(Anketa!$E$5,'Biotopi poligonos'!A765)</f>
        <v>0</v>
      </c>
      <c r="F765" t="str">
        <f>IF(E765=TRUE,COUNTIF($E$3:E765,TRUE),"")</f>
        <v/>
      </c>
      <c r="G765" t="str">
        <f>IFERROR(INDEX($B$3:$B$1772,MATCH(ROWS($F$3:F765),$F$3:$F$1772,0)),"")</f>
        <v/>
      </c>
    </row>
    <row r="766" spans="1:7">
      <c r="A766" s="69">
        <v>297</v>
      </c>
      <c r="B766" s="58" t="s">
        <v>147</v>
      </c>
      <c r="C766" s="1">
        <v>3.059469</v>
      </c>
      <c r="D766" s="68">
        <v>4.0209258910260974E-3</v>
      </c>
      <c r="E766" t="b">
        <f>EXACT(Anketa!$E$5,'Biotopi poligonos'!A766)</f>
        <v>0</v>
      </c>
      <c r="F766" t="str">
        <f>IF(E766=TRUE,COUNTIF($E$3:E766,TRUE),"")</f>
        <v/>
      </c>
      <c r="G766" t="str">
        <f>IFERROR(INDEX($B$3:$B$1772,MATCH(ROWS($F$3:F766),$F$3:$F$1772,0)),"")</f>
        <v/>
      </c>
    </row>
    <row r="767" spans="1:7">
      <c r="A767" s="69">
        <v>298</v>
      </c>
      <c r="B767" s="58" t="s">
        <v>143</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58" t="s">
        <v>137</v>
      </c>
      <c r="C768" s="1">
        <v>7.735671</v>
      </c>
      <c r="D768" s="68">
        <v>2.9340941800540532E-2</v>
      </c>
      <c r="E768" t="b">
        <f>EXACT(Anketa!$E$5,'Biotopi poligonos'!A768)</f>
        <v>0</v>
      </c>
      <c r="F768" t="str">
        <f>IF(E768=TRUE,COUNTIF($E$3:E768,TRUE),"")</f>
        <v/>
      </c>
      <c r="G768" t="str">
        <f>IFERROR(INDEX($B$3:$B$1772,MATCH(ROWS($F$3:F768),$F$3:$F$1772,0)),"")</f>
        <v/>
      </c>
    </row>
    <row r="769" spans="1:7">
      <c r="A769" s="69">
        <v>298</v>
      </c>
      <c r="B769" s="58" t="s">
        <v>139</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58">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58" t="s">
        <v>140</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58">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58" t="s">
        <v>142</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58">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58">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58">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58" t="s">
        <v>138</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58">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58">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58">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58" t="s">
        <v>137</v>
      </c>
      <c r="C781" s="1">
        <v>179.483825</v>
      </c>
      <c r="D781" s="68">
        <v>0.34210562109451953</v>
      </c>
      <c r="E781" t="b">
        <f>EXACT(Anketa!$E$5,'Biotopi poligonos'!A781)</f>
        <v>0</v>
      </c>
      <c r="F781" t="str">
        <f>IF(E781=TRUE,COUNTIF($E$3:E781,TRUE),"")</f>
        <v/>
      </c>
      <c r="G781" t="str">
        <f>IFERROR(INDEX($B$3:$B$1772,MATCH(ROWS($F$3:F781),$F$3:$F$1772,0)),"")</f>
        <v/>
      </c>
    </row>
    <row r="782" spans="1:7">
      <c r="A782" s="69">
        <v>300</v>
      </c>
      <c r="B782" s="58">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58" t="s">
        <v>139</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58" t="s">
        <v>140</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58">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58">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58" t="s">
        <v>145</v>
      </c>
      <c r="C787" s="1">
        <v>1.338015</v>
      </c>
      <c r="D787" s="68">
        <v>1.2671239680321427E-3</v>
      </c>
      <c r="E787" t="b">
        <f>EXACT(Anketa!$E$5,'Biotopi poligonos'!A787)</f>
        <v>0</v>
      </c>
      <c r="F787" t="str">
        <f>IF(E787=TRUE,COUNTIF($E$3:E787,TRUE),"")</f>
        <v/>
      </c>
      <c r="G787" t="str">
        <f>IFERROR(INDEX($B$3:$B$1772,MATCH(ROWS($F$3:F787),$F$3:$F$1772,0)),"")</f>
        <v/>
      </c>
    </row>
    <row r="788" spans="1:7">
      <c r="A788" s="69">
        <v>302</v>
      </c>
      <c r="B788" s="58" t="s">
        <v>142</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58">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58">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58">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58" t="s">
        <v>137</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58">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58" t="s">
        <v>147</v>
      </c>
      <c r="C794" s="1">
        <v>10.856973</v>
      </c>
      <c r="D794" s="68">
        <v>1.0281746249913369E-2</v>
      </c>
      <c r="E794" t="b">
        <f>EXACT(Anketa!$E$5,'Biotopi poligonos'!A794)</f>
        <v>0</v>
      </c>
      <c r="F794" t="str">
        <f>IF(E794=TRUE,COUNTIF($E$3:E794,TRUE),"")</f>
        <v/>
      </c>
      <c r="G794" t="str">
        <f>IFERROR(INDEX($B$3:$B$1772,MATCH(ROWS($F$3:F794),$F$3:$F$1772,0)),"")</f>
        <v/>
      </c>
    </row>
    <row r="795" spans="1:7">
      <c r="A795" s="69">
        <v>302</v>
      </c>
      <c r="B795" s="58" t="s">
        <v>141</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58" t="s">
        <v>137</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58" t="s">
        <v>138</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58">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58" t="s">
        <v>139</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58" t="s">
        <v>141</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58">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58" t="s">
        <v>142</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58" t="s">
        <v>143</v>
      </c>
      <c r="C803" s="1">
        <v>22.773505</v>
      </c>
      <c r="D803" s="68">
        <v>0.15786674017581734</v>
      </c>
      <c r="E803" t="b">
        <f>EXACT(Anketa!$E$5,'Biotopi poligonos'!A803)</f>
        <v>0</v>
      </c>
      <c r="F803" t="str">
        <f>IF(E803=TRUE,COUNTIF($E$3:E803,TRUE),"")</f>
        <v/>
      </c>
      <c r="G803" t="str">
        <f>IFERROR(INDEX($B$3:$B$1772,MATCH(ROWS($F$3:F803),$F$3:$F$1772,0)),"")</f>
        <v/>
      </c>
    </row>
    <row r="804" spans="1:7">
      <c r="A804" s="69">
        <v>306</v>
      </c>
      <c r="B804" s="58">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58" t="s">
        <v>137</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58" t="s">
        <v>138</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58" t="s">
        <v>139</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58" t="s">
        <v>147</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58" t="s">
        <v>140</v>
      </c>
      <c r="C809" s="1">
        <v>10.013335</v>
      </c>
      <c r="D809" s="68">
        <v>6.9412791519725139E-2</v>
      </c>
      <c r="E809" t="b">
        <f>EXACT(Anketa!$E$5,'Biotopi poligonos'!A809)</f>
        <v>0</v>
      </c>
      <c r="F809" t="str">
        <f>IF(E809=TRUE,COUNTIF($E$3:E809,TRUE),"")</f>
        <v/>
      </c>
      <c r="G809" t="str">
        <f>IFERROR(INDEX($B$3:$B$1772,MATCH(ROWS($F$3:F809),$F$3:$F$1772,0)),"")</f>
        <v/>
      </c>
    </row>
    <row r="810" spans="1:7">
      <c r="A810" s="69">
        <v>306</v>
      </c>
      <c r="B810" s="58" t="s">
        <v>141</v>
      </c>
      <c r="C810" s="1">
        <v>1.543588</v>
      </c>
      <c r="D810" s="68">
        <v>1.0700206478296141E-2</v>
      </c>
      <c r="E810" t="b">
        <f>EXACT(Anketa!$E$5,'Biotopi poligonos'!A810)</f>
        <v>0</v>
      </c>
      <c r="F810" t="str">
        <f>IF(E810=TRUE,COUNTIF($E$3:E810,TRUE),"")</f>
        <v/>
      </c>
      <c r="G810" t="str">
        <f>IFERROR(INDEX($B$3:$B$1772,MATCH(ROWS($F$3:F810),$F$3:$F$1772,0)),"")</f>
        <v/>
      </c>
    </row>
    <row r="811" spans="1:7">
      <c r="A811" s="69">
        <v>308</v>
      </c>
      <c r="B811" s="58">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58">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58" t="s">
        <v>137</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58" t="s">
        <v>140</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58">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58" t="s">
        <v>142</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58">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58" t="s">
        <v>139</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58" t="s">
        <v>140</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58" t="s">
        <v>141</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58">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58" t="s">
        <v>142</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58">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58" t="s">
        <v>137</v>
      </c>
      <c r="C824" s="1">
        <v>1.282589</v>
      </c>
      <c r="D824" s="68">
        <v>1.7253626505695507E-3</v>
      </c>
      <c r="E824" t="b">
        <f>EXACT(Anketa!$E$5,'Biotopi poligonos'!A824)</f>
        <v>0</v>
      </c>
      <c r="F824" t="str">
        <f>IF(E824=TRUE,COUNTIF($E$3:E824,TRUE),"")</f>
        <v/>
      </c>
      <c r="G824" t="str">
        <f>IFERROR(INDEX($B$3:$B$1772,MATCH(ROWS($F$3:F824),$F$3:$F$1772,0)),"")</f>
        <v/>
      </c>
    </row>
    <row r="825" spans="1:7">
      <c r="A825" s="69">
        <v>313</v>
      </c>
      <c r="B825" s="58" t="s">
        <v>143</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58" t="s">
        <v>137</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58" t="s">
        <v>138</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58">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58" t="s">
        <v>139</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58" t="s">
        <v>140</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58" t="s">
        <v>141</v>
      </c>
      <c r="C831" s="1">
        <v>47.745953</v>
      </c>
      <c r="D831" s="68">
        <v>0.10374149346510514</v>
      </c>
      <c r="E831" t="b">
        <f>EXACT(Anketa!$E$5,'Biotopi poligonos'!A831)</f>
        <v>0</v>
      </c>
      <c r="F831" t="str">
        <f>IF(E831=TRUE,COUNTIF($E$3:E831,TRUE),"")</f>
        <v/>
      </c>
      <c r="G831" t="str">
        <f>IFERROR(INDEX($B$3:$B$1772,MATCH(ROWS($F$3:F831),$F$3:$F$1772,0)),"")</f>
        <v/>
      </c>
    </row>
    <row r="832" spans="1:7">
      <c r="A832" s="69">
        <v>315</v>
      </c>
      <c r="B832" s="58">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58">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58" t="s">
        <v>143</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58">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58" t="s">
        <v>137</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58" t="s">
        <v>138</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58">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58">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58" t="s">
        <v>139</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58" t="s">
        <v>140</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58" t="s">
        <v>141</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58">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58">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58" t="s">
        <v>142</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58">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58" t="s">
        <v>141</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58" t="s">
        <v>137</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58" t="s">
        <v>138</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58">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58">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58" t="s">
        <v>139</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58" t="s">
        <v>140</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58" t="s">
        <v>141</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58">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58" t="s">
        <v>143</v>
      </c>
      <c r="C856" s="1">
        <v>198.71964</v>
      </c>
      <c r="D856" s="68">
        <v>0.33417314611919313</v>
      </c>
      <c r="E856" t="b">
        <f>EXACT(Anketa!$E$5,'Biotopi poligonos'!A856)</f>
        <v>0</v>
      </c>
      <c r="F856" t="str">
        <f>IF(E856=TRUE,COUNTIF($E$3:E856,TRUE),"")</f>
        <v/>
      </c>
      <c r="G856" t="str">
        <f>IFERROR(INDEX($B$3:$B$1772,MATCH(ROWS($F$3:F856),$F$3:$F$1772,0)),"")</f>
        <v/>
      </c>
    </row>
    <row r="857" spans="1:7">
      <c r="A857" s="69">
        <v>320</v>
      </c>
      <c r="B857" s="58">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58">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58" t="s">
        <v>137</v>
      </c>
      <c r="C859" s="1">
        <v>17.09412</v>
      </c>
      <c r="D859" s="68">
        <v>2.8746005480580691E-2</v>
      </c>
      <c r="E859" t="b">
        <f>EXACT(Anketa!$E$5,'Biotopi poligonos'!A859)</f>
        <v>0</v>
      </c>
      <c r="F859" t="str">
        <f>IF(E859=TRUE,COUNTIF($E$3:E859,TRUE),"")</f>
        <v/>
      </c>
      <c r="G859" t="str">
        <f>IFERROR(INDEX($B$3:$B$1772,MATCH(ROWS($F$3:F859),$F$3:$F$1772,0)),"")</f>
        <v/>
      </c>
    </row>
    <row r="860" spans="1:7">
      <c r="A860" s="69">
        <v>320</v>
      </c>
      <c r="B860" s="58">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58" t="s">
        <v>139</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58" t="s">
        <v>140</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58">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58" t="s">
        <v>137</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58">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58" t="s">
        <v>139</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58" t="s">
        <v>140</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58" t="s">
        <v>141</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58" t="s">
        <v>136</v>
      </c>
      <c r="C869" s="1">
        <v>0.284165</v>
      </c>
      <c r="D869" s="68">
        <v>2.2618150821637512E-4</v>
      </c>
      <c r="E869" t="b">
        <f>EXACT(Anketa!$E$5,'Biotopi poligonos'!A869)</f>
        <v>0</v>
      </c>
      <c r="F869" t="str">
        <f>IF(E869=TRUE,COUNTIF($E$3:E869,TRUE),"")</f>
        <v/>
      </c>
      <c r="G869" t="str">
        <f>IFERROR(INDEX($B$3:$B$1772,MATCH(ROWS($F$3:F869),$F$3:$F$1772,0)),"")</f>
        <v/>
      </c>
    </row>
    <row r="870" spans="1:7">
      <c r="A870" s="69">
        <v>322</v>
      </c>
      <c r="B870" s="58">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58" t="s">
        <v>145</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58" t="s">
        <v>142</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58">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58">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58" t="s">
        <v>143</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58">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58" t="s">
        <v>137</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58">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58" t="s">
        <v>139</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58" t="s">
        <v>140</v>
      </c>
      <c r="C880" s="1">
        <v>13.330786</v>
      </c>
      <c r="D880" s="68">
        <v>1.0610656777540296E-2</v>
      </c>
      <c r="E880" t="b">
        <f>EXACT(Anketa!$E$5,'Biotopi poligonos'!A880)</f>
        <v>0</v>
      </c>
      <c r="F880" t="str">
        <f>IF(E880=TRUE,COUNTIF($E$3:E880,TRUE),"")</f>
        <v/>
      </c>
      <c r="G880" t="str">
        <f>IFERROR(INDEX($B$3:$B$1772,MATCH(ROWS($F$3:F880),$F$3:$F$1772,0)),"")</f>
        <v/>
      </c>
    </row>
    <row r="881" spans="1:7">
      <c r="A881" s="69">
        <v>322</v>
      </c>
      <c r="B881" s="58" t="s">
        <v>141</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58">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58">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58">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58" t="s">
        <v>137</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58" t="s">
        <v>139</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58" t="s">
        <v>147</v>
      </c>
      <c r="C887" s="1">
        <v>1.483614</v>
      </c>
      <c r="D887" s="68">
        <v>1.056014311321669E-2</v>
      </c>
      <c r="E887" t="b">
        <f>EXACT(Anketa!$E$5,'Biotopi poligonos'!A887)</f>
        <v>0</v>
      </c>
      <c r="F887" t="str">
        <f>IF(E887=TRUE,COUNTIF($E$3:E887,TRUE),"")</f>
        <v/>
      </c>
      <c r="G887" t="str">
        <f>IFERROR(INDEX($B$3:$B$1772,MATCH(ROWS($F$3:F887),$F$3:$F$1772,0)),"")</f>
        <v/>
      </c>
    </row>
    <row r="888" spans="1:7">
      <c r="A888" s="69">
        <v>323</v>
      </c>
      <c r="B888" s="58" t="s">
        <v>140</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58">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58" t="s">
        <v>143</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58">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58" t="s">
        <v>137</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58" t="s">
        <v>139</v>
      </c>
      <c r="C893" s="1">
        <v>10.59643</v>
      </c>
      <c r="D893" s="68">
        <v>2.1394804446642022E-2</v>
      </c>
      <c r="E893" t="b">
        <f>EXACT(Anketa!$E$5,'Biotopi poligonos'!A893)</f>
        <v>0</v>
      </c>
      <c r="F893" t="str">
        <f>IF(E893=TRUE,COUNTIF($E$3:E893,TRUE),"")</f>
        <v/>
      </c>
      <c r="G893" t="str">
        <f>IFERROR(INDEX($B$3:$B$1772,MATCH(ROWS($F$3:F893),$F$3:$F$1772,0)),"")</f>
        <v/>
      </c>
    </row>
    <row r="894" spans="1:7">
      <c r="A894" s="69">
        <v>324</v>
      </c>
      <c r="B894" s="58" t="s">
        <v>140</v>
      </c>
      <c r="C894" s="1">
        <v>103.052102</v>
      </c>
      <c r="D894" s="68">
        <v>0.20806814843352028</v>
      </c>
      <c r="E894" t="b">
        <f>EXACT(Anketa!$E$5,'Biotopi poligonos'!A894)</f>
        <v>0</v>
      </c>
      <c r="F894" t="str">
        <f>IF(E894=TRUE,COUNTIF($E$3:E894,TRUE),"")</f>
        <v/>
      </c>
      <c r="G894" t="str">
        <f>IFERROR(INDEX($B$3:$B$1772,MATCH(ROWS($F$3:F894),$F$3:$F$1772,0)),"")</f>
        <v/>
      </c>
    </row>
    <row r="895" spans="1:7">
      <c r="A895" s="70">
        <v>325</v>
      </c>
      <c r="B895" s="58" t="s">
        <v>139</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58" t="s">
        <v>143</v>
      </c>
      <c r="C896" s="1">
        <v>109.930874</v>
      </c>
      <c r="D896" s="68">
        <v>0.24521124131383223</v>
      </c>
      <c r="E896" t="b">
        <f>EXACT(Anketa!$E$5,'Biotopi poligonos'!A896)</f>
        <v>0</v>
      </c>
      <c r="F896" t="str">
        <f>IF(E896=TRUE,COUNTIF($E$3:E896,TRUE),"")</f>
        <v/>
      </c>
      <c r="G896" t="str">
        <f>IFERROR(INDEX($B$3:$B$1772,MATCH(ROWS($F$3:F896),$F$3:$F$1772,0)),"")</f>
        <v/>
      </c>
    </row>
    <row r="897" spans="1:7">
      <c r="A897" s="69">
        <v>326</v>
      </c>
      <c r="B897" s="58" t="s">
        <v>137</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58" t="s">
        <v>139</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58" t="s">
        <v>140</v>
      </c>
      <c r="C899" s="1">
        <v>15.043462</v>
      </c>
      <c r="D899" s="68">
        <v>3.3555868851524506E-2</v>
      </c>
      <c r="E899" t="b">
        <f>EXACT(Anketa!$E$5,'Biotopi poligonos'!A899)</f>
        <v>0</v>
      </c>
      <c r="F899" t="str">
        <f>IF(E899=TRUE,COUNTIF($E$3:E899,TRUE),"")</f>
        <v/>
      </c>
      <c r="G899" t="str">
        <f>IFERROR(INDEX($B$3:$B$1772,MATCH(ROWS($F$3:F899),$F$3:$F$1772,0)),"")</f>
        <v/>
      </c>
    </row>
    <row r="900" spans="1:7">
      <c r="A900" s="69">
        <v>328</v>
      </c>
      <c r="B900" s="58">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58" t="s">
        <v>143</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58" t="s">
        <v>137</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58" t="s">
        <v>138</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58">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58" t="s">
        <v>139</v>
      </c>
      <c r="C905" s="1">
        <v>57.412585</v>
      </c>
      <c r="D905" s="68">
        <v>0.15514603817866429</v>
      </c>
      <c r="E905" t="b">
        <f>EXACT(Anketa!$E$5,'Biotopi poligonos'!A905)</f>
        <v>0</v>
      </c>
      <c r="F905" t="str">
        <f>IF(E905=TRUE,COUNTIF($E$3:E905,TRUE),"")</f>
        <v/>
      </c>
      <c r="G905" t="str">
        <f>IFERROR(INDEX($B$3:$B$1772,MATCH(ROWS($F$3:F905),$F$3:$F$1772,0)),"")</f>
        <v/>
      </c>
    </row>
    <row r="906" spans="1:7">
      <c r="A906" s="69">
        <v>328</v>
      </c>
      <c r="B906" s="58" t="s">
        <v>140</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58" t="s">
        <v>141</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58">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58" t="s">
        <v>137</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58" t="s">
        <v>138</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58">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58" t="s">
        <v>139</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58" t="s">
        <v>140</v>
      </c>
      <c r="C913" s="1">
        <v>13.015684</v>
      </c>
      <c r="D913" s="68">
        <v>0.12356400468472363</v>
      </c>
      <c r="E913" t="b">
        <f>EXACT(Anketa!$E$5,'Biotopi poligonos'!A913)</f>
        <v>0</v>
      </c>
      <c r="F913" t="str">
        <f>IF(E913=TRUE,COUNTIF($E$3:E913,TRUE),"")</f>
        <v/>
      </c>
      <c r="G913" t="str">
        <f>IFERROR(INDEX($B$3:$B$1772,MATCH(ROWS($F$3:F913),$F$3:$F$1772,0)),"")</f>
        <v/>
      </c>
    </row>
    <row r="914" spans="1:7">
      <c r="A914" s="70">
        <v>331</v>
      </c>
      <c r="B914" s="58" t="s">
        <v>141</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58">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58">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58">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58">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58">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58">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58">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58">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58" t="s">
        <v>137</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58" t="s">
        <v>139</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58" t="s">
        <v>145</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58" t="s">
        <v>142</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58">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58">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58">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58" t="s">
        <v>140</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58">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58" t="s">
        <v>137</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58" t="s">
        <v>138</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58">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58" t="s">
        <v>139</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58" t="s">
        <v>147</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58">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58">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58" t="s">
        <v>137</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58">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58" t="s">
        <v>140</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58">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58">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58" t="s">
        <v>142</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58">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58">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58">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58">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58" t="s">
        <v>146</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58" t="s">
        <v>137</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58" t="s">
        <v>138</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58" t="s">
        <v>139</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58" t="s">
        <v>141</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58">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58">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58" t="s">
        <v>137</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58">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58" t="s">
        <v>139</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58">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58" t="s">
        <v>140</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58">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58">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58">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58">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58">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58">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58" t="s">
        <v>137</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58" t="s">
        <v>139</v>
      </c>
      <c r="C968" s="1">
        <v>1.060209</v>
      </c>
      <c r="D968" s="68">
        <v>1.8498862311304765E-3</v>
      </c>
      <c r="E968" t="b">
        <f>EXACT(Anketa!$E$5,'Biotopi poligonos'!A968)</f>
        <v>0</v>
      </c>
      <c r="F968" t="str">
        <f>IF(E968=TRUE,COUNTIF($E$3:E968,TRUE),"")</f>
        <v/>
      </c>
      <c r="G968" t="str">
        <f>IFERROR(INDEX($B$3:$B$1772,MATCH(ROWS($F$3:F968),$F$3:$F$1772,0)),"")</f>
        <v/>
      </c>
    </row>
    <row r="969" spans="1:7">
      <c r="A969" s="69">
        <v>341</v>
      </c>
      <c r="B969" s="58" t="s">
        <v>147</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58" t="s">
        <v>140</v>
      </c>
      <c r="C970" s="1">
        <v>0.374247</v>
      </c>
      <c r="D970" s="68">
        <v>6.5299801486488754E-4</v>
      </c>
      <c r="E970" t="b">
        <f>EXACT(Anketa!$E$5,'Biotopi poligonos'!A970)</f>
        <v>0</v>
      </c>
      <c r="F970" t="str">
        <f>IF(E970=TRUE,COUNTIF($E$3:E970,TRUE),"")</f>
        <v/>
      </c>
      <c r="G970" t="str">
        <f>IFERROR(INDEX($B$3:$B$1772,MATCH(ROWS($F$3:F970),$F$3:$F$1772,0)),"")</f>
        <v/>
      </c>
    </row>
    <row r="971" spans="1:7">
      <c r="A971" s="69">
        <v>341</v>
      </c>
      <c r="B971" s="58" t="s">
        <v>141</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58">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58" t="s">
        <v>143</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58" t="s">
        <v>137</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58">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58" t="s">
        <v>139</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58" t="s">
        <v>140</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58" t="s">
        <v>141</v>
      </c>
      <c r="C978" s="1">
        <v>13.559982</v>
      </c>
      <c r="D978" s="68">
        <v>6.2108696087799641E-2</v>
      </c>
      <c r="E978" t="b">
        <f>EXACT(Anketa!$E$5,'Biotopi poligonos'!A978)</f>
        <v>0</v>
      </c>
      <c r="F978" t="str">
        <f>IF(E978=TRUE,COUNTIF($E$3:E978,TRUE),"")</f>
        <v/>
      </c>
      <c r="G978" t="str">
        <f>IFERROR(INDEX($B$3:$B$1772,MATCH(ROWS($F$3:F978),$F$3:$F$1772,0)),"")</f>
        <v/>
      </c>
    </row>
    <row r="979" spans="1:7">
      <c r="A979" s="69">
        <v>344</v>
      </c>
      <c r="B979" s="58">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58" t="s">
        <v>142</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58">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58">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58">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58" t="s">
        <v>137</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58" t="s">
        <v>139</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58" t="s">
        <v>143</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58" t="s">
        <v>137</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58" t="s">
        <v>138</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58">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58" t="s">
        <v>140</v>
      </c>
      <c r="C990" s="1">
        <v>0.995892</v>
      </c>
      <c r="D990" s="68">
        <v>1.2815420609755379E-2</v>
      </c>
      <c r="E990" t="b">
        <f>EXACT(Anketa!$E$5,'Biotopi poligonos'!A990)</f>
        <v>0</v>
      </c>
      <c r="F990" t="str">
        <f>IF(E990=TRUE,COUNTIF($E$3:E990,TRUE),"")</f>
        <v/>
      </c>
      <c r="G990" t="str">
        <f>IFERROR(INDEX($B$3:$B$1772,MATCH(ROWS($F$3:F990),$F$3:$F$1772,0)),"")</f>
        <v/>
      </c>
    </row>
    <row r="991" spans="1:7">
      <c r="A991" s="69">
        <v>346</v>
      </c>
      <c r="B991" s="58" t="s">
        <v>137</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58">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58" t="s">
        <v>139</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58" t="s">
        <v>149</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58">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58">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58" t="s">
        <v>143</v>
      </c>
      <c r="C997" s="1">
        <v>170.229758</v>
      </c>
      <c r="D997" s="68">
        <v>0.70844036459306992</v>
      </c>
      <c r="E997" t="b">
        <f>EXACT(Anketa!$E$5,'Biotopi poligonos'!A997)</f>
        <v>0</v>
      </c>
      <c r="F997" t="str">
        <f>IF(E997=TRUE,COUNTIF($E$3:E997,TRUE),"")</f>
        <v/>
      </c>
      <c r="G997" t="str">
        <f>IFERROR(INDEX($B$3:$B$1772,MATCH(ROWS($F$3:F997),$F$3:$F$1772,0)),"")</f>
        <v/>
      </c>
    </row>
    <row r="998" spans="1:7">
      <c r="A998" s="69">
        <v>349</v>
      </c>
      <c r="B998" s="58">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58" t="s">
        <v>137</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58" t="s">
        <v>139</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58" t="s">
        <v>140</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58">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58">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58">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58" t="s">
        <v>139</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58" t="s">
        <v>141</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58">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58" t="s">
        <v>143</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58" t="s">
        <v>137</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58" t="s">
        <v>138</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58" t="s">
        <v>139</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58" t="s">
        <v>140</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58" t="s">
        <v>144</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58" t="s">
        <v>137</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58" t="s">
        <v>139</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58" t="s">
        <v>140</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58">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58" t="s">
        <v>143</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58" t="s">
        <v>150</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58" t="s">
        <v>137</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58" t="s">
        <v>139</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58" t="s">
        <v>140</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58">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58">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58">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58">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58" t="s">
        <v>143</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58">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58" t="s">
        <v>137</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58" t="s">
        <v>140</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58">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58">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58">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58">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58" t="s">
        <v>137</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58">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58" t="s">
        <v>140</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58">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58" t="s">
        <v>143</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58">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58" t="s">
        <v>140</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58">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58" t="s">
        <v>137</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58" t="s">
        <v>139</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58" t="s">
        <v>140</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58" t="s">
        <v>137</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58">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58" t="s">
        <v>139</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58" t="s">
        <v>141</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58">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58" t="s">
        <v>145</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58" t="s">
        <v>142</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58">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58">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58">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58" t="s">
        <v>151</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58" t="s">
        <v>137</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58">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58" t="s">
        <v>137</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58" t="s">
        <v>140</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58" t="s">
        <v>142</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58" t="s">
        <v>143</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58" t="s">
        <v>137</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58" t="s">
        <v>139</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58" t="s">
        <v>140</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58" t="s">
        <v>141</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58" t="s">
        <v>143</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58" t="s">
        <v>142</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58">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58">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58" t="s">
        <v>143</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58">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58" t="s">
        <v>137</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58">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58" t="s">
        <v>140</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58">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58">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58">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58" t="s">
        <v>137</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58" t="s">
        <v>140</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58" t="s">
        <v>141</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58" t="s">
        <v>143</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58">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58" t="s">
        <v>137</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58" t="s">
        <v>140</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58" t="s">
        <v>137</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58" t="s">
        <v>139</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58" t="s">
        <v>140</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58" t="s">
        <v>137</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58">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58" t="s">
        <v>139</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58">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58" t="s">
        <v>137</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58" t="s">
        <v>140</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58">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58" t="s">
        <v>136</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58" t="s">
        <v>142</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58">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58">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58">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58" t="s">
        <v>147</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58" t="s">
        <v>141</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58">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58">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58">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58" t="s">
        <v>137</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58" t="s">
        <v>138</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58">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58" t="s">
        <v>147</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58">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58" t="s">
        <v>142</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58">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58">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58">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58" t="s">
        <v>146</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58" t="s">
        <v>137</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58" t="s">
        <v>138</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58">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58" t="s">
        <v>139</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58" t="s">
        <v>140</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58" t="s">
        <v>141</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58" t="s">
        <v>148</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58">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58" t="s">
        <v>142</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58">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58">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58">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58" t="s">
        <v>143</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58">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58" t="s">
        <v>137</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58">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58" t="s">
        <v>139</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58" t="s">
        <v>140</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58">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58" t="s">
        <v>137</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58" t="s">
        <v>139</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58" t="s">
        <v>140</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58" t="s">
        <v>149</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58">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58">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58">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58" t="s">
        <v>141</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58" t="s">
        <v>137</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58" t="s">
        <v>139</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58" t="s">
        <v>140</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58" t="s">
        <v>141</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58" t="s">
        <v>137</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58" t="s">
        <v>139</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58" t="s">
        <v>140</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58" t="s">
        <v>141</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58">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58" t="s">
        <v>143</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58">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58" t="s">
        <v>137</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58" t="s">
        <v>140</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58" t="s">
        <v>137</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58">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58" t="s">
        <v>137</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58" t="s">
        <v>140</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58" t="s">
        <v>137</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58" t="s">
        <v>140</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58" t="s">
        <v>137</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58" t="s">
        <v>139</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58" t="s">
        <v>140</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58">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58">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58" t="s">
        <v>145</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58">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58" t="s">
        <v>137</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58" t="s">
        <v>139</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58" t="s">
        <v>140</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58" t="s">
        <v>141</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58">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58" t="s">
        <v>136</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58">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58" t="s">
        <v>145</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58" t="s">
        <v>142</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58">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58">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58">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58" t="s">
        <v>137</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58">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58" t="s">
        <v>140</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58">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58" t="s">
        <v>145</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58" t="s">
        <v>142</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58">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58" t="s">
        <v>146</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58" t="s">
        <v>141</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58" t="s">
        <v>137</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58">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58">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58">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58" t="s">
        <v>139</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58" t="s">
        <v>141</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58">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58">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58" t="s">
        <v>142</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58">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58">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58" t="s">
        <v>146</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58" t="s">
        <v>137</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58">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58" t="s">
        <v>139</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58">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58" t="s">
        <v>140</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58" t="s">
        <v>141</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58" t="s">
        <v>137</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58" t="s">
        <v>138</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58" t="s">
        <v>139</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58" t="s">
        <v>140</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58" t="s">
        <v>141</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58">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58">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58" t="s">
        <v>142</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58">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58" t="s">
        <v>137</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58" t="s">
        <v>138</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58">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58">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58" t="s">
        <v>139</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58" t="s">
        <v>141</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58" t="s">
        <v>137</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58" t="s">
        <v>139</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58" t="s">
        <v>141</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58" t="s">
        <v>139</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58" t="s">
        <v>140</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58" t="s">
        <v>143</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58" t="s">
        <v>140</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58" t="s">
        <v>143</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58">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58" t="s">
        <v>137</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58">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58" t="s">
        <v>140</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58" t="s">
        <v>141</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58" t="s">
        <v>143</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58">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58" t="s">
        <v>137</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58" t="s">
        <v>140</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58" t="s">
        <v>137</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58" t="s">
        <v>139</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58" t="s">
        <v>140</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58">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58">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58" t="s">
        <v>143</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58">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58">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58" t="s">
        <v>137</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58">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58" t="s">
        <v>139</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58" t="s">
        <v>140</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58" t="s">
        <v>141</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58" t="s">
        <v>144</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58">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58">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58" t="s">
        <v>142</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58">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58">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58" t="s">
        <v>137</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58">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58" t="s">
        <v>147</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58" t="s">
        <v>140</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58" t="s">
        <v>141</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58" t="s">
        <v>139</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58" t="s">
        <v>141</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58" t="s">
        <v>144</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58" t="s">
        <v>137</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58" t="s">
        <v>138</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58">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58" t="s">
        <v>141</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58" t="s">
        <v>137</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58" t="s">
        <v>138</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58">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58" t="s">
        <v>139</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58" t="s">
        <v>140</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58" t="s">
        <v>141</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58">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58" t="s">
        <v>142</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58">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58" t="s">
        <v>137</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58" t="s">
        <v>138</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58">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58" t="s">
        <v>139</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58" t="s">
        <v>140</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58" t="s">
        <v>141</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58" t="s">
        <v>139</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58">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58" t="s">
        <v>149</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58">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58" t="s">
        <v>143</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58">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58" t="s">
        <v>137</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58" t="s">
        <v>138</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58">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58" t="s">
        <v>139</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58" t="s">
        <v>140</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58" t="s">
        <v>141</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58">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58" t="s">
        <v>145</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58" t="s">
        <v>142</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58">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58" t="s">
        <v>146</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58" t="s">
        <v>137</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58" t="s">
        <v>139</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58" t="s">
        <v>141</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58" t="s">
        <v>148</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58" t="s">
        <v>137</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58" t="s">
        <v>140</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58" t="s">
        <v>137</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58">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58" t="s">
        <v>139</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58" t="s">
        <v>140</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58" t="s">
        <v>141</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58">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58" t="s">
        <v>142</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58">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58" t="s">
        <v>137</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58">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58" t="s">
        <v>147</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58" t="s">
        <v>140</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58" t="s">
        <v>141</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58">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58" t="s">
        <v>137</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58" t="s">
        <v>138</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58">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58" t="s">
        <v>139</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58" t="s">
        <v>140</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58">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58">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58">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58" t="s">
        <v>145</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58" t="s">
        <v>142</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58">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58">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58">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58">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58" t="s">
        <v>137</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58">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58" t="s">
        <v>139</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58" t="s">
        <v>140</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58" t="s">
        <v>141</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58" t="s">
        <v>144</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58">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58">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58" t="s">
        <v>143</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58" t="s">
        <v>137</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58" t="s">
        <v>138</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58">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58" t="s">
        <v>139</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58" t="s">
        <v>140</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58" t="s">
        <v>141</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58" t="s">
        <v>143</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58">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58" t="s">
        <v>137</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58">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58" t="s">
        <v>140</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58" t="s">
        <v>143</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58" t="s">
        <v>137</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58" t="s">
        <v>138</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58" t="s">
        <v>139</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58" t="s">
        <v>140</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58" t="s">
        <v>141</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58" t="s">
        <v>143</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58">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58" t="s">
        <v>137</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58">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58" t="s">
        <v>139</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58" t="s">
        <v>140</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58" t="s">
        <v>139</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58">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58" t="s">
        <v>143</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58" t="s">
        <v>137</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58" t="s">
        <v>139</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58" t="s">
        <v>140</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58" t="s">
        <v>137</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58" t="s">
        <v>139</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58">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58" t="s">
        <v>140</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58" t="s">
        <v>145</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58" t="s">
        <v>142</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58">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58" t="s">
        <v>147</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58" t="s">
        <v>137</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58">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58" t="s">
        <v>140</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58" t="s">
        <v>141</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58">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58">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58" t="s">
        <v>142</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58">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58" t="s">
        <v>143</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58" t="s">
        <v>137</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58" t="s">
        <v>138</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58" t="s">
        <v>139</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58" t="s">
        <v>147</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58" t="s">
        <v>140</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58" t="s">
        <v>141</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58" t="s">
        <v>143</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58">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58" t="s">
        <v>137</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58">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58" t="s">
        <v>139</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58">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58" t="s">
        <v>140</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58" t="s">
        <v>137</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58" t="s">
        <v>138</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58">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58" t="s">
        <v>139</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58" t="s">
        <v>141</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58">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58" t="s">
        <v>149</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58">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58">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58">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58">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58" t="s">
        <v>136</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58">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58" t="s">
        <v>145</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58" t="s">
        <v>142</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58">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58">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58">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58">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58" t="s">
        <v>146</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58" t="s">
        <v>137</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58" t="s">
        <v>138</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58">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58">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58" t="s">
        <v>139</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58">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58" t="s">
        <v>147</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58" t="s">
        <v>141</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58" t="s">
        <v>143</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58">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58">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58" t="s">
        <v>137</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58" t="s">
        <v>139</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58" t="s">
        <v>140</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58" t="s">
        <v>143</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58">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58" t="s">
        <v>137</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58" t="s">
        <v>140</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58">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58">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58">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58">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58">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58" t="s">
        <v>149</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58">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58">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58">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58" t="s">
        <v>136</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58">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58" t="s">
        <v>145</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58" t="s">
        <v>142</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58" t="s">
        <v>143</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58">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58" t="s">
        <v>137</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58" t="s">
        <v>139</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58" t="s">
        <v>140</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58">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58">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58">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58">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58" t="s">
        <v>143</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58">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58" t="s">
        <v>137</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58">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58" t="s">
        <v>139</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58" t="s">
        <v>140</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58" t="s">
        <v>141</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58" t="s">
        <v>143</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58">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58" t="s">
        <v>137</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58" t="s">
        <v>138</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58">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58" t="s">
        <v>139</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58">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58" t="s">
        <v>140</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58">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58" t="s">
        <v>142</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58">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58" t="s">
        <v>146</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58">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58" t="s">
        <v>137</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58" t="s">
        <v>139</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58">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58" t="s">
        <v>141</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58">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58" t="s">
        <v>142</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58">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58">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58" t="s">
        <v>137</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58">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58" t="s">
        <v>139</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58" t="s">
        <v>147</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58" t="s">
        <v>140</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58" t="s">
        <v>141</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58" t="s">
        <v>137</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58">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58" t="s">
        <v>139</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58" t="s">
        <v>141</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58" t="s">
        <v>143</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58" t="s">
        <v>137</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58" t="s">
        <v>138</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58">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58" t="s">
        <v>139</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58" t="s">
        <v>140</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58" t="s">
        <v>141</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58" t="s">
        <v>142</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58">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58">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58">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58" t="s">
        <v>137</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58" t="s">
        <v>139</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58" t="s">
        <v>140</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58">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58" t="s">
        <v>139</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58" t="s">
        <v>140</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58" t="s">
        <v>141</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58" t="s">
        <v>137</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58" t="s">
        <v>138</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58">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58" t="s">
        <v>139</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58">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58" t="s">
        <v>141</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58" t="s">
        <v>137</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58" t="s">
        <v>139</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58" t="s">
        <v>141</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58" t="s">
        <v>143</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58" t="s">
        <v>137</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58" t="s">
        <v>140</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58">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58" t="s">
        <v>137</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58">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58" t="s">
        <v>139</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58" t="s">
        <v>140</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58" t="s">
        <v>141</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58">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58">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58">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58" t="s">
        <v>137</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58" t="s">
        <v>138</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58" t="s">
        <v>139</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58" t="s">
        <v>147</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58" t="s">
        <v>141</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58">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58" t="s">
        <v>142</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58" t="s">
        <v>143</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58">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58" t="s">
        <v>137</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58" t="s">
        <v>140</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58" t="s">
        <v>139</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58" t="s">
        <v>139</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58" t="s">
        <v>141</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58" t="s">
        <v>137</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58" t="s">
        <v>138</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58" t="s">
        <v>139</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58" t="s">
        <v>137</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58" t="s">
        <v>139</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58" t="s">
        <v>140</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58" t="s">
        <v>141</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58">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58" t="s">
        <v>142</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58">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58">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58" t="s">
        <v>137</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58">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58" t="s">
        <v>147</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58" t="s">
        <v>137</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58" t="s">
        <v>139</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58" t="s">
        <v>141</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58">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58" t="s">
        <v>142</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58">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58" t="s">
        <v>137</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58">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58" t="s">
        <v>139</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58" t="s">
        <v>147</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58">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58">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58" t="s">
        <v>137</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58">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58" t="s">
        <v>147</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58" t="s">
        <v>141</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58">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58">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58" t="s">
        <v>137</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58">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58">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58" t="s">
        <v>137</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58">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58" t="s">
        <v>139</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58" t="s">
        <v>140</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58" t="s">
        <v>143</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58" t="s">
        <v>137</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58" t="s">
        <v>139</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58" t="s">
        <v>140</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58" t="s">
        <v>137</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58">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58" t="s">
        <v>137</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58" t="s">
        <v>139</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58" t="s">
        <v>140</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58" t="s">
        <v>141</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58" t="s">
        <v>142</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58" t="s">
        <v>137</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58">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58" t="s">
        <v>139</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58">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58">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58" t="s">
        <v>137</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58" t="s">
        <v>140</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58">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58" t="s">
        <v>143</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58" t="s">
        <v>137</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58" t="s">
        <v>140</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58">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58">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58" t="s">
        <v>142</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58">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58">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58">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58" t="s">
        <v>143</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58">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58" t="s">
        <v>137</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58" t="s">
        <v>138</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58">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58" t="s">
        <v>139</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58" t="s">
        <v>140</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58" t="s">
        <v>141</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58">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58" t="s">
        <v>142</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58">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58" t="s">
        <v>137</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58" t="s">
        <v>138</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58" t="s">
        <v>139</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58" t="s">
        <v>140</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58" t="s">
        <v>141</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58">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58" t="s">
        <v>143</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58">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58" t="s">
        <v>137</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58" t="s">
        <v>139</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58" t="s">
        <v>140</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58" t="s">
        <v>139</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58">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58">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58" t="s">
        <v>139</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58" t="s">
        <v>140</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58">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58">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58">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58">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58" t="s">
        <v>143</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58" t="s">
        <v>137</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58" t="s">
        <v>139</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58" t="s">
        <v>140</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58">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58" t="s">
        <v>142</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58">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58">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58">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58" t="s">
        <v>147</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58">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58" t="s">
        <v>142</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58">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58">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58">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58" t="s">
        <v>137</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58">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58">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58" t="s">
        <v>145</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58" t="s">
        <v>142</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58">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58">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58">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58" t="s">
        <v>137</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58" t="s">
        <v>140</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58">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58">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58" t="s">
        <v>145</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58" t="s">
        <v>142</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58">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58" t="s">
        <v>137</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58">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58" t="s">
        <v>147</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58" t="s">
        <v>140</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58">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58" t="s">
        <v>142</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58">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58" t="s">
        <v>143</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58">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58" t="s">
        <v>137</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58">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58" t="s">
        <v>139</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58" t="s">
        <v>140</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58" t="s">
        <v>143</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58" t="s">
        <v>137</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58" t="s">
        <v>140</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58" t="s">
        <v>137</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58" t="s">
        <v>138</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58" t="s">
        <v>139</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58">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58" t="s">
        <v>137</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58" t="s">
        <v>140</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58" t="s">
        <v>149</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58">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58" t="s">
        <v>139</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58">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58">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58" t="s">
        <v>141</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58">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58" t="s">
        <v>145</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58" t="s">
        <v>142</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58">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58">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58" t="s">
        <v>139</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58" t="s">
        <v>141</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58" t="s">
        <v>143</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58">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58" t="s">
        <v>137</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58" t="s">
        <v>139</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58" t="s">
        <v>140</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58">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58" t="s">
        <v>137</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58">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58" t="s">
        <v>139</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58">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58" t="s">
        <v>140</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58" t="s">
        <v>141</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58" t="s">
        <v>143</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58">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58" t="s">
        <v>138</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58" t="s">
        <v>140</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58" t="s">
        <v>141</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58">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58">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58" t="s">
        <v>137</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58" t="s">
        <v>139</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58" t="s">
        <v>140</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58">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58" t="s">
        <v>137</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58" t="s">
        <v>139</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58" t="s">
        <v>140</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58" t="s">
        <v>137</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58" t="s">
        <v>138</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58">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58" t="s">
        <v>139</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58" t="s">
        <v>141</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58">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58" t="s">
        <v>137</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58">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58" t="s">
        <v>141</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58">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58" t="s">
        <v>137</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58">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58" t="s">
        <v>139</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58">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58" t="s">
        <v>147</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58" t="s">
        <v>138</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58">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58" t="s">
        <v>139</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58" t="s">
        <v>141</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58">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58">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58">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58" t="s">
        <v>137</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58" t="s">
        <v>139</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58" t="s">
        <v>140</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58" t="s">
        <v>141</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58">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58" t="s">
        <v>139</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49" t="s">
        <v>152</v>
      </c>
      <c r="B1" s="50" t="s">
        <v>153</v>
      </c>
    </row>
    <row r="2" spans="1:2">
      <c r="A2">
        <v>1110</v>
      </c>
      <c r="B2" s="51">
        <v>296.14945299999999</v>
      </c>
    </row>
    <row r="3" spans="1:2">
      <c r="A3" t="s">
        <v>154</v>
      </c>
      <c r="B3" s="51">
        <v>31.343817999999999</v>
      </c>
    </row>
    <row r="4" spans="1:2">
      <c r="A4">
        <v>1170</v>
      </c>
      <c r="B4" s="51">
        <v>51070.992942999997</v>
      </c>
    </row>
    <row r="5" spans="1:2">
      <c r="A5">
        <v>1210</v>
      </c>
      <c r="B5" s="51">
        <v>30.245531</v>
      </c>
    </row>
    <row r="6" spans="1:2">
      <c r="A6">
        <v>1220</v>
      </c>
      <c r="B6" s="51">
        <v>27.018231</v>
      </c>
    </row>
    <row r="7" spans="1:2">
      <c r="A7">
        <v>1230</v>
      </c>
      <c r="B7" s="51">
        <v>8.6397759999999995</v>
      </c>
    </row>
    <row r="8" spans="1:2">
      <c r="A8">
        <v>1310</v>
      </c>
      <c r="B8" s="51">
        <v>30.338899999999999</v>
      </c>
    </row>
    <row r="9" spans="1:2">
      <c r="A9" t="s">
        <v>155</v>
      </c>
      <c r="B9" s="51">
        <v>184.40663000000001</v>
      </c>
    </row>
    <row r="10" spans="1:2">
      <c r="A10">
        <v>1640</v>
      </c>
      <c r="B10" s="51">
        <v>32.253346000000001</v>
      </c>
    </row>
    <row r="11" spans="1:2">
      <c r="A11">
        <v>2110</v>
      </c>
      <c r="B11" s="51">
        <v>134.548362</v>
      </c>
    </row>
    <row r="12" spans="1:2">
      <c r="A12">
        <v>2120</v>
      </c>
      <c r="B12" s="51">
        <v>314.56304799999998</v>
      </c>
    </row>
    <row r="13" spans="1:2">
      <c r="A13" t="s">
        <v>149</v>
      </c>
      <c r="B13" s="51">
        <v>1118.762007</v>
      </c>
    </row>
    <row r="14" spans="1:2">
      <c r="A14" t="s">
        <v>156</v>
      </c>
      <c r="B14" s="51">
        <v>54.832023</v>
      </c>
    </row>
    <row r="15" spans="1:2">
      <c r="A15">
        <v>2170</v>
      </c>
      <c r="B15" s="51">
        <v>15.956972</v>
      </c>
    </row>
    <row r="16" spans="1:2">
      <c r="A16">
        <v>2180</v>
      </c>
      <c r="B16" s="51">
        <v>25000.113485999998</v>
      </c>
    </row>
    <row r="17" spans="1:2">
      <c r="A17">
        <v>2190</v>
      </c>
      <c r="B17" s="51">
        <v>773.02992900000004</v>
      </c>
    </row>
    <row r="18" spans="1:2">
      <c r="A18">
        <v>2320</v>
      </c>
      <c r="B18" s="51">
        <v>2489.9369259999999</v>
      </c>
    </row>
    <row r="19" spans="1:2">
      <c r="A19">
        <v>2330</v>
      </c>
      <c r="B19" s="51">
        <v>4.682474</v>
      </c>
    </row>
    <row r="20" spans="1:2">
      <c r="A20">
        <v>3130</v>
      </c>
      <c r="B20" s="51">
        <v>4186.9530009999999</v>
      </c>
    </row>
    <row r="21" spans="1:2">
      <c r="A21">
        <v>3140</v>
      </c>
      <c r="B21" s="51">
        <v>6817.4402319999999</v>
      </c>
    </row>
    <row r="22" spans="1:2">
      <c r="A22">
        <v>3150</v>
      </c>
      <c r="B22" s="51">
        <v>29654.591032</v>
      </c>
    </row>
    <row r="23" spans="1:2">
      <c r="A23">
        <v>3160</v>
      </c>
      <c r="B23" s="51">
        <v>1355.196038</v>
      </c>
    </row>
    <row r="24" spans="1:2">
      <c r="A24" t="s">
        <v>157</v>
      </c>
      <c r="B24" s="51">
        <v>7.7742909999999998</v>
      </c>
    </row>
    <row r="25" spans="1:2">
      <c r="A25">
        <v>3260</v>
      </c>
      <c r="B25" s="51">
        <v>5122.6146939999999</v>
      </c>
    </row>
    <row r="26" spans="1:2">
      <c r="A26">
        <v>4010</v>
      </c>
      <c r="B26" s="51">
        <v>1209.3283180000001</v>
      </c>
    </row>
    <row r="27" spans="1:2">
      <c r="A27">
        <v>4030</v>
      </c>
      <c r="B27" s="51">
        <v>18.691191</v>
      </c>
    </row>
    <row r="28" spans="1:2">
      <c r="A28">
        <v>5130</v>
      </c>
      <c r="B28" s="51">
        <v>65.881936999999994</v>
      </c>
    </row>
    <row r="29" spans="1:2">
      <c r="A29" t="s">
        <v>158</v>
      </c>
      <c r="B29" s="51">
        <v>205.49875</v>
      </c>
    </row>
    <row r="30" spans="1:2">
      <c r="A30" t="s">
        <v>136</v>
      </c>
      <c r="B30" s="51">
        <v>270.51240200000001</v>
      </c>
    </row>
    <row r="31" spans="1:2">
      <c r="A31">
        <v>6210</v>
      </c>
      <c r="B31" s="51">
        <v>2754.8033049999999</v>
      </c>
    </row>
    <row r="32" spans="1:2">
      <c r="A32" t="s">
        <v>145</v>
      </c>
      <c r="B32" s="51">
        <v>127.808104</v>
      </c>
    </row>
    <row r="33" spans="1:2">
      <c r="A33" t="s">
        <v>142</v>
      </c>
      <c r="B33" s="51">
        <v>4492.9300439999997</v>
      </c>
    </row>
    <row r="34" spans="1:2">
      <c r="A34">
        <v>6410</v>
      </c>
      <c r="B34" s="51">
        <v>1535.824169</v>
      </c>
    </row>
    <row r="35" spans="1:2">
      <c r="A35">
        <v>6430</v>
      </c>
      <c r="B35" s="51">
        <v>253.960296</v>
      </c>
    </row>
    <row r="36" spans="1:2">
      <c r="A36">
        <v>6450</v>
      </c>
      <c r="B36" s="51">
        <v>9916.7445459999999</v>
      </c>
    </row>
    <row r="37" spans="1:2">
      <c r="A37">
        <v>6510</v>
      </c>
      <c r="B37" s="51">
        <v>1471.584353</v>
      </c>
    </row>
    <row r="38" spans="1:2">
      <c r="A38" t="s">
        <v>146</v>
      </c>
      <c r="B38" s="51">
        <v>1395.2328729999999</v>
      </c>
    </row>
    <row r="39" spans="1:2">
      <c r="A39" t="s">
        <v>143</v>
      </c>
      <c r="B39" s="51">
        <v>83909.950417</v>
      </c>
    </row>
    <row r="40" spans="1:2">
      <c r="A40">
        <v>7120</v>
      </c>
      <c r="B40" s="51">
        <v>4593.330817</v>
      </c>
    </row>
    <row r="41" spans="1:2">
      <c r="A41">
        <v>7140</v>
      </c>
      <c r="B41" s="51">
        <v>4635.3510189999997</v>
      </c>
    </row>
    <row r="42" spans="1:2">
      <c r="A42">
        <v>7150</v>
      </c>
      <c r="B42" s="51">
        <v>5.2153999999999999E-2</v>
      </c>
    </row>
    <row r="43" spans="1:2">
      <c r="A43">
        <v>7160</v>
      </c>
      <c r="B43" s="51">
        <v>472.41954199999998</v>
      </c>
    </row>
    <row r="44" spans="1:2">
      <c r="A44" t="s">
        <v>150</v>
      </c>
      <c r="B44" s="51">
        <v>578.346767</v>
      </c>
    </row>
    <row r="45" spans="1:2">
      <c r="A45" t="s">
        <v>151</v>
      </c>
      <c r="B45" s="51">
        <v>26.537662999999998</v>
      </c>
    </row>
    <row r="46" spans="1:2">
      <c r="A46">
        <v>7230</v>
      </c>
      <c r="B46" s="51">
        <v>2051.3949339999999</v>
      </c>
    </row>
    <row r="47" spans="1:2">
      <c r="A47">
        <v>8210</v>
      </c>
      <c r="B47" s="51">
        <v>4.2477580000000001</v>
      </c>
    </row>
    <row r="48" spans="1:2">
      <c r="A48">
        <v>8220</v>
      </c>
      <c r="B48" s="51">
        <v>32.321657999999999</v>
      </c>
    </row>
    <row r="49" spans="1:2">
      <c r="A49">
        <v>8310</v>
      </c>
      <c r="B49" s="51">
        <v>0.608464</v>
      </c>
    </row>
    <row r="50" spans="1:2">
      <c r="A50" t="s">
        <v>137</v>
      </c>
      <c r="B50" s="51">
        <v>27977.709726000001</v>
      </c>
    </row>
    <row r="51" spans="1:2">
      <c r="A51" t="s">
        <v>138</v>
      </c>
      <c r="B51" s="51">
        <v>4570.2387849999996</v>
      </c>
    </row>
    <row r="52" spans="1:2">
      <c r="A52">
        <v>9050</v>
      </c>
      <c r="B52" s="51">
        <v>7200.9539089999998</v>
      </c>
    </row>
    <row r="53" spans="1:2">
      <c r="A53">
        <v>9060</v>
      </c>
      <c r="B53" s="51">
        <v>741.69055200000003</v>
      </c>
    </row>
    <row r="54" spans="1:2">
      <c r="A54">
        <v>9070</v>
      </c>
      <c r="B54" s="51">
        <v>184.54227399999999</v>
      </c>
    </row>
    <row r="55" spans="1:2">
      <c r="A55" t="s">
        <v>139</v>
      </c>
      <c r="B55" s="51">
        <v>8941.7609250000005</v>
      </c>
    </row>
    <row r="56" spans="1:2">
      <c r="A56">
        <v>9160</v>
      </c>
      <c r="B56" s="51">
        <v>1143.453812</v>
      </c>
    </row>
    <row r="57" spans="1:2">
      <c r="A57" t="s">
        <v>147</v>
      </c>
      <c r="B57" s="51">
        <v>4223.3933100000004</v>
      </c>
    </row>
    <row r="58" spans="1:2">
      <c r="A58" t="s">
        <v>140</v>
      </c>
      <c r="B58" s="51">
        <v>33176.504542000002</v>
      </c>
    </row>
    <row r="59" spans="1:2">
      <c r="A59" t="s">
        <v>141</v>
      </c>
      <c r="B59" s="51">
        <v>4427.5539719999997</v>
      </c>
    </row>
    <row r="60" spans="1:2">
      <c r="A60" t="s">
        <v>148</v>
      </c>
      <c r="B60" s="51">
        <v>745.48170900000002</v>
      </c>
    </row>
    <row r="61" spans="1:2">
      <c r="A61" t="s">
        <v>144</v>
      </c>
      <c r="B61" s="51">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159</v>
      </c>
      <c r="B1" t="s">
        <v>160</v>
      </c>
      <c r="D1" t="s">
        <v>161</v>
      </c>
      <c r="E1" t="s">
        <v>162</v>
      </c>
      <c r="F1" t="s">
        <v>163</v>
      </c>
      <c r="G1" t="s">
        <v>164</v>
      </c>
      <c r="H1" t="s">
        <v>165</v>
      </c>
      <c r="I1" t="s">
        <v>166</v>
      </c>
      <c r="J1" t="s">
        <v>167</v>
      </c>
      <c r="K1" t="s">
        <v>168</v>
      </c>
      <c r="L1" s="23" t="s">
        <v>169</v>
      </c>
      <c r="M1" t="s">
        <v>170</v>
      </c>
      <c r="N1" t="s">
        <v>171</v>
      </c>
    </row>
    <row r="2" spans="1:14" ht="28.9">
      <c r="A2" s="13" t="s">
        <v>172</v>
      </c>
      <c r="B2" s="15" t="s">
        <v>173</v>
      </c>
      <c r="D2" s="13" t="s">
        <v>172</v>
      </c>
      <c r="E2" s="13" t="s">
        <v>174</v>
      </c>
      <c r="F2" s="31" t="s">
        <v>175</v>
      </c>
      <c r="G2" s="13" t="s">
        <v>176</v>
      </c>
      <c r="H2" s="23" t="s">
        <v>177</v>
      </c>
      <c r="I2" s="13" t="s">
        <v>178</v>
      </c>
      <c r="J2" s="13" t="s">
        <v>179</v>
      </c>
      <c r="K2" s="13" t="s">
        <v>180</v>
      </c>
      <c r="L2" s="24" t="s">
        <v>181</v>
      </c>
      <c r="M2" s="13" t="s">
        <v>182</v>
      </c>
      <c r="N2" s="13" t="s">
        <v>183</v>
      </c>
    </row>
    <row r="3" spans="1:14" ht="28.9">
      <c r="A3" s="13" t="s">
        <v>184</v>
      </c>
      <c r="B3" s="15" t="s">
        <v>185</v>
      </c>
      <c r="D3" s="13" t="s">
        <v>184</v>
      </c>
      <c r="E3" s="13" t="s">
        <v>186</v>
      </c>
      <c r="F3" s="31" t="s">
        <v>187</v>
      </c>
      <c r="H3" s="24" t="s">
        <v>188</v>
      </c>
      <c r="I3" s="13" t="s">
        <v>189</v>
      </c>
      <c r="J3" s="13" t="s">
        <v>190</v>
      </c>
      <c r="K3" s="13" t="s">
        <v>191</v>
      </c>
      <c r="L3" s="24" t="s">
        <v>192</v>
      </c>
      <c r="M3" s="13" t="s">
        <v>193</v>
      </c>
      <c r="N3" s="13" t="s">
        <v>194</v>
      </c>
    </row>
    <row r="4" spans="1:14">
      <c r="A4" s="13" t="s">
        <v>195</v>
      </c>
      <c r="B4" s="15" t="s">
        <v>196</v>
      </c>
      <c r="D4" s="13" t="s">
        <v>195</v>
      </c>
      <c r="E4" s="13" t="s">
        <v>197</v>
      </c>
      <c r="F4" s="31" t="s">
        <v>198</v>
      </c>
      <c r="H4" s="24" t="s">
        <v>199</v>
      </c>
      <c r="J4" s="13" t="s">
        <v>200</v>
      </c>
      <c r="K4" s="13" t="s">
        <v>201</v>
      </c>
      <c r="L4" s="24" t="s">
        <v>202</v>
      </c>
      <c r="M4" s="13" t="s">
        <v>203</v>
      </c>
      <c r="N4" s="13" t="s">
        <v>204</v>
      </c>
    </row>
    <row r="5" spans="1:14">
      <c r="A5" s="13" t="s">
        <v>174</v>
      </c>
      <c r="B5" s="15" t="s">
        <v>205</v>
      </c>
      <c r="E5" s="13" t="s">
        <v>206</v>
      </c>
      <c r="F5" s="31" t="s">
        <v>207</v>
      </c>
      <c r="H5" s="24" t="s">
        <v>208</v>
      </c>
      <c r="J5" s="13" t="s">
        <v>209</v>
      </c>
      <c r="K5" s="13" t="s">
        <v>210</v>
      </c>
      <c r="L5" s="24" t="s">
        <v>211</v>
      </c>
      <c r="M5" s="13" t="s">
        <v>212</v>
      </c>
    </row>
    <row r="6" spans="1:14">
      <c r="A6" s="13" t="s">
        <v>186</v>
      </c>
      <c r="B6" s="15" t="s">
        <v>213</v>
      </c>
      <c r="E6" s="13" t="s">
        <v>214</v>
      </c>
      <c r="F6" s="31" t="s">
        <v>215</v>
      </c>
      <c r="H6" s="24" t="s">
        <v>216</v>
      </c>
      <c r="J6" s="13" t="s">
        <v>217</v>
      </c>
      <c r="K6" s="13" t="s">
        <v>218</v>
      </c>
      <c r="L6" s="24" t="s">
        <v>219</v>
      </c>
      <c r="M6" s="13" t="s">
        <v>220</v>
      </c>
    </row>
    <row r="7" spans="1:14" ht="28.9">
      <c r="A7" s="13" t="s">
        <v>197</v>
      </c>
      <c r="B7" s="15" t="s">
        <v>221</v>
      </c>
      <c r="E7" s="13" t="s">
        <v>222</v>
      </c>
      <c r="F7" s="31" t="s">
        <v>223</v>
      </c>
      <c r="H7" s="24" t="s">
        <v>224</v>
      </c>
      <c r="J7" s="13" t="s">
        <v>225</v>
      </c>
      <c r="K7" s="13" t="s">
        <v>226</v>
      </c>
      <c r="L7" s="32" t="s">
        <v>227</v>
      </c>
    </row>
    <row r="8" spans="1:14" ht="28.9">
      <c r="A8" s="13" t="s">
        <v>206</v>
      </c>
      <c r="B8" s="15" t="s">
        <v>228</v>
      </c>
      <c r="E8" s="13" t="s">
        <v>229</v>
      </c>
      <c r="F8" s="31" t="s">
        <v>230</v>
      </c>
      <c r="H8" s="24" t="s">
        <v>231</v>
      </c>
      <c r="J8" s="13" t="s">
        <v>232</v>
      </c>
      <c r="K8" s="13" t="s">
        <v>233</v>
      </c>
      <c r="L8" s="24" t="s">
        <v>234</v>
      </c>
    </row>
    <row r="9" spans="1:14">
      <c r="A9" s="13" t="s">
        <v>214</v>
      </c>
      <c r="B9" s="15" t="s">
        <v>235</v>
      </c>
      <c r="E9" s="13" t="s">
        <v>236</v>
      </c>
      <c r="F9" s="31" t="s">
        <v>237</v>
      </c>
      <c r="H9" s="24" t="s">
        <v>238</v>
      </c>
      <c r="J9" s="13" t="s">
        <v>239</v>
      </c>
      <c r="K9" s="13" t="s">
        <v>240</v>
      </c>
      <c r="L9" s="33" t="s">
        <v>241</v>
      </c>
    </row>
    <row r="10" spans="1:14" ht="28.9">
      <c r="A10" s="13" t="s">
        <v>222</v>
      </c>
      <c r="B10" s="15" t="s">
        <v>242</v>
      </c>
      <c r="E10" s="13" t="s">
        <v>243</v>
      </c>
      <c r="F10" s="31" t="s">
        <v>244</v>
      </c>
      <c r="H10" s="24" t="s">
        <v>245</v>
      </c>
      <c r="J10" s="13" t="s">
        <v>246</v>
      </c>
      <c r="K10" s="13" t="s">
        <v>247</v>
      </c>
      <c r="L10" s="24" t="s">
        <v>248</v>
      </c>
    </row>
    <row r="11" spans="1:14" ht="28.9">
      <c r="A11" s="13" t="s">
        <v>229</v>
      </c>
      <c r="B11" s="15" t="s">
        <v>249</v>
      </c>
      <c r="E11" s="13" t="s">
        <v>250</v>
      </c>
      <c r="F11" s="31" t="s">
        <v>251</v>
      </c>
      <c r="H11" s="24" t="s">
        <v>252</v>
      </c>
      <c r="J11" s="12" t="s">
        <v>253</v>
      </c>
      <c r="K11" s="13" t="s">
        <v>254</v>
      </c>
      <c r="L11" s="24" t="s">
        <v>255</v>
      </c>
    </row>
    <row r="12" spans="1:14" ht="28.9">
      <c r="A12" s="13" t="s">
        <v>236</v>
      </c>
      <c r="B12" s="15" t="s">
        <v>256</v>
      </c>
      <c r="E12" s="13" t="s">
        <v>257</v>
      </c>
      <c r="F12" s="31" t="s">
        <v>258</v>
      </c>
      <c r="H12" s="24" t="s">
        <v>259</v>
      </c>
      <c r="J12" s="13" t="s">
        <v>260</v>
      </c>
      <c r="K12" s="13" t="s">
        <v>261</v>
      </c>
      <c r="L12" s="24" t="s">
        <v>262</v>
      </c>
    </row>
    <row r="13" spans="1:14">
      <c r="A13" s="13" t="s">
        <v>243</v>
      </c>
      <c r="B13" s="15" t="s">
        <v>263</v>
      </c>
      <c r="E13" s="13" t="s">
        <v>264</v>
      </c>
      <c r="F13" s="31" t="s">
        <v>265</v>
      </c>
      <c r="H13" s="24" t="s">
        <v>266</v>
      </c>
      <c r="J13" s="13" t="s">
        <v>267</v>
      </c>
      <c r="K13" s="13" t="s">
        <v>268</v>
      </c>
      <c r="L13" s="24" t="s">
        <v>269</v>
      </c>
    </row>
    <row r="14" spans="1:14" ht="28.9">
      <c r="A14" s="13" t="s">
        <v>250</v>
      </c>
      <c r="B14" s="15" t="s">
        <v>270</v>
      </c>
      <c r="E14" s="13" t="s">
        <v>271</v>
      </c>
      <c r="F14" s="31" t="s">
        <v>272</v>
      </c>
      <c r="H14" s="24" t="s">
        <v>273</v>
      </c>
      <c r="K14" s="13" t="s">
        <v>274</v>
      </c>
      <c r="L14" s="24" t="s">
        <v>275</v>
      </c>
    </row>
    <row r="15" spans="1:14">
      <c r="A15" s="13" t="s">
        <v>257</v>
      </c>
      <c r="B15" s="15" t="s">
        <v>276</v>
      </c>
      <c r="E15" s="13" t="s">
        <v>277</v>
      </c>
      <c r="F15" s="31" t="s">
        <v>278</v>
      </c>
      <c r="H15" s="24" t="s">
        <v>279</v>
      </c>
      <c r="K15" s="13" t="s">
        <v>280</v>
      </c>
      <c r="L15" s="24" t="s">
        <v>281</v>
      </c>
    </row>
    <row r="16" spans="1:14">
      <c r="A16" s="13" t="s">
        <v>264</v>
      </c>
      <c r="B16" s="15" t="s">
        <v>282</v>
      </c>
      <c r="E16" s="13" t="s">
        <v>283</v>
      </c>
      <c r="F16" s="31" t="s">
        <v>284</v>
      </c>
      <c r="H16" s="24" t="s">
        <v>285</v>
      </c>
      <c r="K16" s="13" t="s">
        <v>286</v>
      </c>
      <c r="L16" s="24" t="s">
        <v>287</v>
      </c>
    </row>
    <row r="17" spans="1:12">
      <c r="A17" s="13" t="s">
        <v>271</v>
      </c>
      <c r="B17" s="15" t="s">
        <v>288</v>
      </c>
      <c r="E17" s="13" t="s">
        <v>289</v>
      </c>
      <c r="F17" s="31" t="s">
        <v>290</v>
      </c>
      <c r="H17" s="24" t="s">
        <v>291</v>
      </c>
      <c r="K17" s="13" t="s">
        <v>292</v>
      </c>
      <c r="L17" s="24" t="s">
        <v>293</v>
      </c>
    </row>
    <row r="18" spans="1:12">
      <c r="A18" s="13" t="s">
        <v>277</v>
      </c>
      <c r="B18" s="15" t="s">
        <v>294</v>
      </c>
      <c r="E18" s="13" t="s">
        <v>295</v>
      </c>
      <c r="F18" s="31" t="s">
        <v>296</v>
      </c>
      <c r="H18" s="24" t="s">
        <v>297</v>
      </c>
      <c r="K18" s="13" t="s">
        <v>298</v>
      </c>
      <c r="L18" s="24" t="s">
        <v>299</v>
      </c>
    </row>
    <row r="19" spans="1:12">
      <c r="A19" s="13" t="s">
        <v>283</v>
      </c>
      <c r="B19" s="15" t="s">
        <v>300</v>
      </c>
      <c r="E19" s="13" t="s">
        <v>301</v>
      </c>
      <c r="F19" s="31" t="s">
        <v>302</v>
      </c>
      <c r="H19" s="24" t="s">
        <v>303</v>
      </c>
      <c r="K19" s="13" t="s">
        <v>304</v>
      </c>
      <c r="L19" s="24" t="s">
        <v>305</v>
      </c>
    </row>
    <row r="20" spans="1:12">
      <c r="A20" s="13" t="s">
        <v>289</v>
      </c>
      <c r="B20" s="15" t="s">
        <v>306</v>
      </c>
      <c r="E20" s="13" t="s">
        <v>307</v>
      </c>
      <c r="F20" s="31" t="s">
        <v>308</v>
      </c>
      <c r="H20" s="24" t="s">
        <v>309</v>
      </c>
      <c r="K20" s="13" t="s">
        <v>310</v>
      </c>
      <c r="L20" s="24" t="s">
        <v>311</v>
      </c>
    </row>
    <row r="21" spans="1:12">
      <c r="A21" s="13" t="s">
        <v>295</v>
      </c>
      <c r="B21" s="15" t="s">
        <v>312</v>
      </c>
      <c r="E21" s="13" t="s">
        <v>313</v>
      </c>
      <c r="F21" s="31" t="s">
        <v>314</v>
      </c>
      <c r="H21" s="24" t="s">
        <v>315</v>
      </c>
      <c r="K21" s="13" t="s">
        <v>316</v>
      </c>
      <c r="L21" s="24" t="s">
        <v>317</v>
      </c>
    </row>
    <row r="22" spans="1:12" ht="28.9">
      <c r="A22" s="13" t="s">
        <v>301</v>
      </c>
      <c r="B22" s="15" t="s">
        <v>318</v>
      </c>
      <c r="E22" s="13" t="s">
        <v>319</v>
      </c>
      <c r="F22" s="31" t="s">
        <v>320</v>
      </c>
      <c r="H22" s="24" t="s">
        <v>321</v>
      </c>
      <c r="K22" s="13" t="s">
        <v>322</v>
      </c>
      <c r="L22" s="24" t="s">
        <v>323</v>
      </c>
    </row>
    <row r="23" spans="1:12">
      <c r="A23" s="13" t="s">
        <v>307</v>
      </c>
      <c r="B23" s="15" t="s">
        <v>324</v>
      </c>
      <c r="E23" s="13" t="s">
        <v>325</v>
      </c>
      <c r="F23" s="31" t="s">
        <v>326</v>
      </c>
      <c r="H23" s="24" t="s">
        <v>327</v>
      </c>
      <c r="K23" s="13" t="s">
        <v>328</v>
      </c>
      <c r="L23" s="24" t="s">
        <v>329</v>
      </c>
    </row>
    <row r="24" spans="1:12">
      <c r="A24" s="13" t="s">
        <v>313</v>
      </c>
      <c r="B24" s="15" t="s">
        <v>330</v>
      </c>
      <c r="E24" s="13" t="s">
        <v>331</v>
      </c>
      <c r="F24" s="31" t="s">
        <v>332</v>
      </c>
      <c r="H24" s="24" t="s">
        <v>333</v>
      </c>
      <c r="K24" s="13" t="s">
        <v>334</v>
      </c>
      <c r="L24" s="24" t="s">
        <v>335</v>
      </c>
    </row>
    <row r="25" spans="1:12">
      <c r="A25" s="13" t="s">
        <v>319</v>
      </c>
      <c r="B25" s="15" t="s">
        <v>336</v>
      </c>
      <c r="E25" s="13" t="s">
        <v>337</v>
      </c>
      <c r="F25" s="31" t="s">
        <v>338</v>
      </c>
      <c r="H25" s="24" t="s">
        <v>339</v>
      </c>
      <c r="K25" s="13" t="s">
        <v>340</v>
      </c>
      <c r="L25" s="24" t="s">
        <v>341</v>
      </c>
    </row>
    <row r="26" spans="1:12" ht="28.9">
      <c r="A26" s="13" t="s">
        <v>325</v>
      </c>
      <c r="B26" s="15" t="s">
        <v>342</v>
      </c>
      <c r="E26" s="13" t="s">
        <v>343</v>
      </c>
      <c r="F26" s="31" t="s">
        <v>344</v>
      </c>
      <c r="H26" s="24" t="s">
        <v>345</v>
      </c>
      <c r="K26" s="13" t="s">
        <v>346</v>
      </c>
      <c r="L26" s="24" t="s">
        <v>347</v>
      </c>
    </row>
    <row r="27" spans="1:12">
      <c r="A27" s="13" t="s">
        <v>331</v>
      </c>
      <c r="B27" s="15" t="s">
        <v>348</v>
      </c>
      <c r="E27" s="13" t="s">
        <v>349</v>
      </c>
      <c r="F27" s="31" t="s">
        <v>350</v>
      </c>
      <c r="H27" s="24" t="s">
        <v>351</v>
      </c>
      <c r="K27" s="13" t="s">
        <v>352</v>
      </c>
      <c r="L27" s="24" t="s">
        <v>353</v>
      </c>
    </row>
    <row r="28" spans="1:12">
      <c r="A28" s="13" t="s">
        <v>337</v>
      </c>
      <c r="B28" s="15" t="s">
        <v>354</v>
      </c>
      <c r="E28" s="13" t="s">
        <v>355</v>
      </c>
      <c r="F28" s="31" t="s">
        <v>356</v>
      </c>
      <c r="H28" s="24" t="s">
        <v>357</v>
      </c>
      <c r="L28" s="24" t="s">
        <v>358</v>
      </c>
    </row>
    <row r="29" spans="1:12">
      <c r="A29" s="13" t="s">
        <v>343</v>
      </c>
      <c r="B29" s="15" t="s">
        <v>359</v>
      </c>
      <c r="E29" s="13" t="s">
        <v>360</v>
      </c>
      <c r="F29" s="31" t="s">
        <v>361</v>
      </c>
      <c r="H29" s="24" t="s">
        <v>362</v>
      </c>
      <c r="L29" s="24" t="s">
        <v>363</v>
      </c>
    </row>
    <row r="30" spans="1:12">
      <c r="A30" s="13" t="s">
        <v>349</v>
      </c>
      <c r="B30" s="15" t="s">
        <v>364</v>
      </c>
      <c r="E30" s="13" t="s">
        <v>365</v>
      </c>
      <c r="F30" s="31" t="s">
        <v>366</v>
      </c>
      <c r="H30" s="24" t="s">
        <v>367</v>
      </c>
      <c r="L30" s="24" t="s">
        <v>368</v>
      </c>
    </row>
    <row r="31" spans="1:12">
      <c r="A31" s="13" t="s">
        <v>355</v>
      </c>
      <c r="B31" s="15" t="s">
        <v>369</v>
      </c>
      <c r="E31" s="13" t="s">
        <v>370</v>
      </c>
      <c r="F31" s="31" t="s">
        <v>371</v>
      </c>
      <c r="H31" s="24" t="s">
        <v>372</v>
      </c>
      <c r="L31" s="24" t="s">
        <v>373</v>
      </c>
    </row>
    <row r="32" spans="1:12">
      <c r="A32" s="13" t="s">
        <v>360</v>
      </c>
      <c r="B32" s="15" t="s">
        <v>374</v>
      </c>
      <c r="E32" s="13" t="s">
        <v>375</v>
      </c>
      <c r="F32" s="31" t="s">
        <v>376</v>
      </c>
      <c r="H32" s="24" t="s">
        <v>377</v>
      </c>
      <c r="L32" s="24" t="s">
        <v>378</v>
      </c>
    </row>
    <row r="33" spans="1:12">
      <c r="A33" s="13" t="s">
        <v>365</v>
      </c>
      <c r="B33" s="15" t="s">
        <v>379</v>
      </c>
      <c r="E33" s="13" t="s">
        <v>380</v>
      </c>
      <c r="F33" s="31" t="s">
        <v>381</v>
      </c>
      <c r="L33" s="24" t="s">
        <v>382</v>
      </c>
    </row>
    <row r="34" spans="1:12">
      <c r="A34" s="13" t="s">
        <v>370</v>
      </c>
      <c r="B34" s="15" t="s">
        <v>383</v>
      </c>
      <c r="E34" s="13" t="s">
        <v>384</v>
      </c>
      <c r="F34" s="31" t="s">
        <v>385</v>
      </c>
      <c r="L34" s="24" t="s">
        <v>386</v>
      </c>
    </row>
    <row r="35" spans="1:12">
      <c r="A35" s="13" t="s">
        <v>375</v>
      </c>
      <c r="B35" s="15" t="s">
        <v>387</v>
      </c>
      <c r="E35" s="13" t="s">
        <v>388</v>
      </c>
      <c r="F35" s="31" t="s">
        <v>389</v>
      </c>
      <c r="L35" s="24" t="s">
        <v>390</v>
      </c>
    </row>
    <row r="36" spans="1:12">
      <c r="A36" s="13" t="s">
        <v>380</v>
      </c>
      <c r="B36" s="15" t="s">
        <v>391</v>
      </c>
      <c r="E36" s="12" t="s">
        <v>392</v>
      </c>
      <c r="F36" s="31" t="s">
        <v>393</v>
      </c>
      <c r="L36" s="24" t="s">
        <v>394</v>
      </c>
    </row>
    <row r="37" spans="1:12">
      <c r="A37" s="13" t="s">
        <v>384</v>
      </c>
      <c r="B37" s="15" t="s">
        <v>395</v>
      </c>
      <c r="F37" s="31" t="s">
        <v>396</v>
      </c>
      <c r="L37" s="24" t="s">
        <v>397</v>
      </c>
    </row>
    <row r="38" spans="1:12">
      <c r="A38" s="13" t="s">
        <v>388</v>
      </c>
      <c r="B38" s="15" t="s">
        <v>398</v>
      </c>
      <c r="F38" s="31" t="s">
        <v>399</v>
      </c>
      <c r="L38" s="24" t="s">
        <v>400</v>
      </c>
    </row>
    <row r="39" spans="1:12">
      <c r="A39" s="12" t="s">
        <v>392</v>
      </c>
      <c r="B39" s="14" t="s">
        <v>401</v>
      </c>
      <c r="F39" s="31" t="s">
        <v>402</v>
      </c>
      <c r="L39" s="24" t="s">
        <v>403</v>
      </c>
    </row>
    <row r="40" spans="1:12">
      <c r="A40" s="31" t="s">
        <v>175</v>
      </c>
      <c r="B40" s="15" t="s">
        <v>404</v>
      </c>
      <c r="L40" s="24" t="s">
        <v>405</v>
      </c>
    </row>
    <row r="41" spans="1:12">
      <c r="A41" s="31" t="s">
        <v>187</v>
      </c>
      <c r="B41" s="15" t="s">
        <v>406</v>
      </c>
      <c r="F41" s="31"/>
      <c r="L41" s="24" t="s">
        <v>407</v>
      </c>
    </row>
    <row r="42" spans="1:12">
      <c r="A42" s="31" t="s">
        <v>198</v>
      </c>
      <c r="B42" s="15" t="s">
        <v>408</v>
      </c>
      <c r="F42" s="31"/>
      <c r="L42" s="24" t="s">
        <v>409</v>
      </c>
    </row>
    <row r="43" spans="1:12">
      <c r="A43" s="31" t="s">
        <v>207</v>
      </c>
      <c r="B43" s="15" t="s">
        <v>410</v>
      </c>
      <c r="F43" s="31"/>
      <c r="L43" s="24" t="s">
        <v>411</v>
      </c>
    </row>
    <row r="44" spans="1:12">
      <c r="A44" s="31" t="s">
        <v>215</v>
      </c>
      <c r="B44" s="15" t="s">
        <v>412</v>
      </c>
      <c r="F44" s="31"/>
      <c r="L44" s="24" t="s">
        <v>413</v>
      </c>
    </row>
    <row r="45" spans="1:12">
      <c r="A45" s="31" t="s">
        <v>223</v>
      </c>
      <c r="B45" s="15" t="s">
        <v>414</v>
      </c>
      <c r="F45" s="31"/>
      <c r="L45" s="24" t="s">
        <v>415</v>
      </c>
    </row>
    <row r="46" spans="1:12">
      <c r="A46" s="31" t="s">
        <v>230</v>
      </c>
      <c r="B46" s="15" t="s">
        <v>416</v>
      </c>
      <c r="L46" s="24" t="s">
        <v>417</v>
      </c>
    </row>
    <row r="47" spans="1:12">
      <c r="A47" s="31" t="s">
        <v>244</v>
      </c>
      <c r="B47" s="15" t="s">
        <v>418</v>
      </c>
      <c r="L47" s="24" t="s">
        <v>419</v>
      </c>
    </row>
    <row r="48" spans="1:12">
      <c r="A48" s="31" t="s">
        <v>251</v>
      </c>
      <c r="B48" s="15" t="s">
        <v>420</v>
      </c>
      <c r="L48" s="24" t="s">
        <v>421</v>
      </c>
    </row>
    <row r="49" spans="1:12">
      <c r="A49" s="31" t="s">
        <v>258</v>
      </c>
      <c r="B49" s="15" t="s">
        <v>422</v>
      </c>
      <c r="L49" s="24" t="s">
        <v>423</v>
      </c>
    </row>
    <row r="50" spans="1:12">
      <c r="A50" s="31" t="s">
        <v>265</v>
      </c>
      <c r="B50" s="15" t="s">
        <v>424</v>
      </c>
      <c r="L50" s="24" t="s">
        <v>425</v>
      </c>
    </row>
    <row r="51" spans="1:12">
      <c r="A51" s="31" t="s">
        <v>272</v>
      </c>
      <c r="B51" s="15" t="s">
        <v>426</v>
      </c>
      <c r="L51" s="24" t="s">
        <v>427</v>
      </c>
    </row>
    <row r="52" spans="1:12">
      <c r="A52" s="31" t="s">
        <v>278</v>
      </c>
      <c r="B52" s="15" t="s">
        <v>428</v>
      </c>
      <c r="L52" s="24" t="s">
        <v>429</v>
      </c>
    </row>
    <row r="53" spans="1:12">
      <c r="A53" s="31" t="s">
        <v>284</v>
      </c>
      <c r="B53" s="15" t="s">
        <v>430</v>
      </c>
      <c r="L53" s="24" t="s">
        <v>431</v>
      </c>
    </row>
    <row r="54" spans="1:12">
      <c r="A54" s="31" t="s">
        <v>290</v>
      </c>
      <c r="B54" s="15" t="s">
        <v>432</v>
      </c>
      <c r="L54" s="24" t="s">
        <v>433</v>
      </c>
    </row>
    <row r="55" spans="1:12">
      <c r="A55" s="31" t="s">
        <v>296</v>
      </c>
      <c r="B55" s="15" t="s">
        <v>434</v>
      </c>
      <c r="L55" s="33" t="s">
        <v>435</v>
      </c>
    </row>
    <row r="56" spans="1:12">
      <c r="A56" s="31" t="s">
        <v>436</v>
      </c>
      <c r="B56" s="15" t="s">
        <v>437</v>
      </c>
      <c r="C56" s="15"/>
      <c r="D56" s="15"/>
      <c r="E56" s="15"/>
      <c r="F56" s="15"/>
      <c r="G56" s="15"/>
      <c r="H56" s="15"/>
      <c r="I56" s="15"/>
      <c r="J56" s="15"/>
      <c r="L56" s="24" t="s">
        <v>438</v>
      </c>
    </row>
    <row r="57" spans="1:12">
      <c r="A57" s="31" t="s">
        <v>308</v>
      </c>
      <c r="B57" s="15" t="s">
        <v>439</v>
      </c>
      <c r="L57" s="24" t="s">
        <v>440</v>
      </c>
    </row>
    <row r="58" spans="1:12">
      <c r="A58" s="31" t="s">
        <v>314</v>
      </c>
      <c r="B58" s="15" t="s">
        <v>441</v>
      </c>
      <c r="L58" s="24" t="s">
        <v>442</v>
      </c>
    </row>
    <row r="59" spans="1:12">
      <c r="A59" s="31" t="s">
        <v>320</v>
      </c>
      <c r="B59" s="15" t="s">
        <v>443</v>
      </c>
      <c r="L59" s="33" t="s">
        <v>444</v>
      </c>
    </row>
    <row r="60" spans="1:12">
      <c r="A60" s="31" t="s">
        <v>326</v>
      </c>
      <c r="B60" s="15" t="s">
        <v>445</v>
      </c>
      <c r="L60" s="24" t="s">
        <v>446</v>
      </c>
    </row>
    <row r="61" spans="1:12">
      <c r="A61" s="31" t="s">
        <v>332</v>
      </c>
      <c r="B61" s="15" t="s">
        <v>447</v>
      </c>
      <c r="L61" s="24" t="s">
        <v>448</v>
      </c>
    </row>
    <row r="62" spans="1:12">
      <c r="A62" s="31" t="s">
        <v>338</v>
      </c>
      <c r="B62" s="15" t="s">
        <v>449</v>
      </c>
      <c r="L62" s="24" t="s">
        <v>450</v>
      </c>
    </row>
    <row r="63" spans="1:12">
      <c r="A63" s="31" t="s">
        <v>344</v>
      </c>
      <c r="B63" s="15" t="s">
        <v>451</v>
      </c>
      <c r="L63" s="24" t="s">
        <v>452</v>
      </c>
    </row>
    <row r="64" spans="1:12">
      <c r="A64" s="31" t="s">
        <v>350</v>
      </c>
      <c r="B64" s="15" t="s">
        <v>453</v>
      </c>
      <c r="L64" s="24" t="s">
        <v>454</v>
      </c>
    </row>
    <row r="65" spans="1:12">
      <c r="A65" s="31" t="s">
        <v>356</v>
      </c>
      <c r="B65" s="15" t="s">
        <v>455</v>
      </c>
      <c r="L65" s="24" t="s">
        <v>456</v>
      </c>
    </row>
    <row r="66" spans="1:12">
      <c r="A66" s="31" t="s">
        <v>361</v>
      </c>
      <c r="B66" s="15" t="s">
        <v>457</v>
      </c>
      <c r="L66" s="24" t="s">
        <v>458</v>
      </c>
    </row>
    <row r="67" spans="1:12">
      <c r="A67" s="31" t="s">
        <v>366</v>
      </c>
      <c r="B67" s="15" t="s">
        <v>459</v>
      </c>
      <c r="L67" s="24" t="s">
        <v>460</v>
      </c>
    </row>
    <row r="68" spans="1:12">
      <c r="A68" s="31" t="s">
        <v>371</v>
      </c>
      <c r="B68" s="15" t="s">
        <v>461</v>
      </c>
      <c r="L68" s="24" t="s">
        <v>462</v>
      </c>
    </row>
    <row r="69" spans="1:12">
      <c r="A69" s="31" t="s">
        <v>376</v>
      </c>
      <c r="B69" s="15" t="s">
        <v>463</v>
      </c>
      <c r="L69" s="24" t="s">
        <v>464</v>
      </c>
    </row>
    <row r="70" spans="1:12">
      <c r="A70" s="31" t="s">
        <v>381</v>
      </c>
      <c r="B70" s="15" t="s">
        <v>465</v>
      </c>
      <c r="L70" s="24" t="s">
        <v>466</v>
      </c>
    </row>
    <row r="71" spans="1:12">
      <c r="A71" s="31" t="s">
        <v>385</v>
      </c>
      <c r="B71" s="15" t="s">
        <v>467</v>
      </c>
      <c r="L71" s="24" t="s">
        <v>468</v>
      </c>
    </row>
    <row r="72" spans="1:12">
      <c r="A72" s="31" t="s">
        <v>389</v>
      </c>
      <c r="B72" s="15" t="s">
        <v>469</v>
      </c>
      <c r="L72" s="24" t="s">
        <v>470</v>
      </c>
    </row>
    <row r="73" spans="1:12">
      <c r="A73" s="31" t="s">
        <v>393</v>
      </c>
      <c r="B73" s="15" t="s">
        <v>471</v>
      </c>
      <c r="C73" s="31"/>
      <c r="D73" s="15"/>
      <c r="E73" s="31"/>
      <c r="F73" s="15"/>
      <c r="G73" s="31"/>
      <c r="H73" s="15"/>
      <c r="I73" s="15"/>
      <c r="L73" s="24" t="s">
        <v>472</v>
      </c>
    </row>
    <row r="74" spans="1:12">
      <c r="A74" s="31" t="s">
        <v>396</v>
      </c>
      <c r="B74" s="15" t="s">
        <v>473</v>
      </c>
      <c r="L74" s="24" t="s">
        <v>474</v>
      </c>
    </row>
    <row r="75" spans="1:12">
      <c r="A75" s="31" t="s">
        <v>399</v>
      </c>
      <c r="B75" s="15" t="s">
        <v>475</v>
      </c>
      <c r="L75" s="24" t="s">
        <v>476</v>
      </c>
    </row>
    <row r="76" spans="1:12">
      <c r="A76" s="31" t="s">
        <v>402</v>
      </c>
      <c r="B76" s="15" t="s">
        <v>477</v>
      </c>
      <c r="L76" s="24" t="s">
        <v>478</v>
      </c>
    </row>
    <row r="77" spans="1:12">
      <c r="A77" s="13" t="s">
        <v>176</v>
      </c>
      <c r="B77" s="15" t="s">
        <v>479</v>
      </c>
      <c r="L77" s="24" t="s">
        <v>480</v>
      </c>
    </row>
    <row r="78" spans="1:12">
      <c r="A78" s="23" t="s">
        <v>177</v>
      </c>
      <c r="B78" s="34" t="s">
        <v>481</v>
      </c>
      <c r="L78" s="24" t="s">
        <v>482</v>
      </c>
    </row>
    <row r="79" spans="1:12">
      <c r="A79" s="24" t="s">
        <v>188</v>
      </c>
      <c r="B79" s="21" t="s">
        <v>483</v>
      </c>
      <c r="L79" s="24" t="s">
        <v>484</v>
      </c>
    </row>
    <row r="80" spans="1:12">
      <c r="A80" s="24" t="s">
        <v>199</v>
      </c>
      <c r="B80" s="21" t="s">
        <v>485</v>
      </c>
      <c r="L80" s="24" t="s">
        <v>486</v>
      </c>
    </row>
    <row r="81" spans="1:12">
      <c r="A81" s="24" t="s">
        <v>208</v>
      </c>
      <c r="B81" s="21" t="s">
        <v>487</v>
      </c>
      <c r="L81" s="24" t="s">
        <v>488</v>
      </c>
    </row>
    <row r="82" spans="1:12">
      <c r="A82" s="24" t="s">
        <v>216</v>
      </c>
      <c r="B82" s="21" t="s">
        <v>489</v>
      </c>
      <c r="L82" s="24" t="s">
        <v>490</v>
      </c>
    </row>
    <row r="83" spans="1:12">
      <c r="A83" s="24" t="s">
        <v>224</v>
      </c>
      <c r="B83" s="21" t="s">
        <v>491</v>
      </c>
      <c r="L83" s="24" t="s">
        <v>492</v>
      </c>
    </row>
    <row r="84" spans="1:12">
      <c r="A84" s="24" t="s">
        <v>231</v>
      </c>
      <c r="B84" s="21" t="s">
        <v>493</v>
      </c>
      <c r="L84" s="24" t="s">
        <v>494</v>
      </c>
    </row>
    <row r="85" spans="1:12">
      <c r="A85" s="24" t="s">
        <v>238</v>
      </c>
      <c r="B85" s="21" t="s">
        <v>495</v>
      </c>
      <c r="L85" s="24" t="s">
        <v>496</v>
      </c>
    </row>
    <row r="86" spans="1:12">
      <c r="A86" s="24" t="s">
        <v>245</v>
      </c>
      <c r="B86" s="21" t="s">
        <v>497</v>
      </c>
      <c r="L86" s="24" t="s">
        <v>498</v>
      </c>
    </row>
    <row r="87" spans="1:12">
      <c r="A87" s="24" t="s">
        <v>252</v>
      </c>
      <c r="B87" s="21" t="s">
        <v>499</v>
      </c>
      <c r="L87" s="24" t="s">
        <v>500</v>
      </c>
    </row>
    <row r="88" spans="1:12">
      <c r="A88" s="24" t="s">
        <v>259</v>
      </c>
      <c r="B88" s="21" t="s">
        <v>501</v>
      </c>
      <c r="L88" s="24" t="s">
        <v>502</v>
      </c>
    </row>
    <row r="89" spans="1:12">
      <c r="A89" s="24" t="s">
        <v>266</v>
      </c>
      <c r="B89" s="21" t="s">
        <v>503</v>
      </c>
      <c r="L89" s="24" t="s">
        <v>504</v>
      </c>
    </row>
    <row r="90" spans="1:12">
      <c r="A90" s="24" t="s">
        <v>273</v>
      </c>
      <c r="B90" s="21" t="s">
        <v>505</v>
      </c>
      <c r="L90" s="24" t="s">
        <v>506</v>
      </c>
    </row>
    <row r="91" spans="1:12">
      <c r="A91" s="24" t="s">
        <v>279</v>
      </c>
      <c r="B91" s="21" t="s">
        <v>507</v>
      </c>
      <c r="L91" s="24" t="s">
        <v>508</v>
      </c>
    </row>
    <row r="92" spans="1:12">
      <c r="A92" s="24" t="s">
        <v>285</v>
      </c>
      <c r="B92" s="21" t="s">
        <v>509</v>
      </c>
      <c r="L92" s="24" t="s">
        <v>510</v>
      </c>
    </row>
    <row r="93" spans="1:12">
      <c r="A93" s="24" t="s">
        <v>291</v>
      </c>
      <c r="B93" s="21" t="s">
        <v>511</v>
      </c>
      <c r="L93" s="24" t="s">
        <v>512</v>
      </c>
    </row>
    <row r="94" spans="1:12">
      <c r="A94" s="24" t="s">
        <v>297</v>
      </c>
      <c r="B94" s="21" t="s">
        <v>513</v>
      </c>
      <c r="L94" s="24" t="s">
        <v>514</v>
      </c>
    </row>
    <row r="95" spans="1:12">
      <c r="A95" s="24" t="s">
        <v>303</v>
      </c>
      <c r="B95" s="24" t="s">
        <v>515</v>
      </c>
      <c r="L95" s="24" t="s">
        <v>516</v>
      </c>
    </row>
    <row r="96" spans="1:12">
      <c r="A96" s="24" t="s">
        <v>309</v>
      </c>
      <c r="B96" s="21" t="s">
        <v>517</v>
      </c>
      <c r="L96" s="24" t="s">
        <v>518</v>
      </c>
    </row>
    <row r="97" spans="1:12">
      <c r="A97" s="24" t="s">
        <v>315</v>
      </c>
      <c r="B97" s="21" t="s">
        <v>519</v>
      </c>
      <c r="L97" s="24" t="s">
        <v>520</v>
      </c>
    </row>
    <row r="98" spans="1:12">
      <c r="A98" s="24" t="s">
        <v>321</v>
      </c>
      <c r="B98" s="21" t="s">
        <v>521</v>
      </c>
      <c r="L98" s="24" t="s">
        <v>522</v>
      </c>
    </row>
    <row r="99" spans="1:12">
      <c r="A99" s="24" t="s">
        <v>327</v>
      </c>
      <c r="B99" s="21" t="s">
        <v>523</v>
      </c>
      <c r="L99" s="24" t="s">
        <v>524</v>
      </c>
    </row>
    <row r="100" spans="1:12">
      <c r="A100" s="24" t="s">
        <v>333</v>
      </c>
      <c r="B100" s="21" t="s">
        <v>525</v>
      </c>
      <c r="L100" s="24" t="s">
        <v>526</v>
      </c>
    </row>
    <row r="101" spans="1:12">
      <c r="A101" s="24" t="s">
        <v>339</v>
      </c>
      <c r="B101" s="21" t="s">
        <v>527</v>
      </c>
      <c r="L101" s="24" t="s">
        <v>528</v>
      </c>
    </row>
    <row r="102" spans="1:12">
      <c r="A102" s="24" t="s">
        <v>345</v>
      </c>
      <c r="B102" s="21" t="s">
        <v>529</v>
      </c>
      <c r="L102" s="24" t="s">
        <v>530</v>
      </c>
    </row>
    <row r="103" spans="1:12">
      <c r="A103" s="24" t="s">
        <v>351</v>
      </c>
      <c r="B103" s="21" t="s">
        <v>531</v>
      </c>
      <c r="L103" s="24" t="s">
        <v>532</v>
      </c>
    </row>
    <row r="104" spans="1:12">
      <c r="A104" s="24" t="s">
        <v>357</v>
      </c>
      <c r="B104" s="21" t="s">
        <v>533</v>
      </c>
      <c r="L104" s="24" t="s">
        <v>534</v>
      </c>
    </row>
    <row r="105" spans="1:12">
      <c r="A105" s="24" t="s">
        <v>362</v>
      </c>
      <c r="B105" s="21" t="s">
        <v>535</v>
      </c>
      <c r="L105" s="24" t="s">
        <v>536</v>
      </c>
    </row>
    <row r="106" spans="1:12">
      <c r="A106" s="24" t="s">
        <v>367</v>
      </c>
      <c r="B106" s="21" t="s">
        <v>537</v>
      </c>
      <c r="L106" s="24" t="s">
        <v>538</v>
      </c>
    </row>
    <row r="107" spans="1:12">
      <c r="A107" s="24" t="s">
        <v>372</v>
      </c>
      <c r="B107" s="21" t="s">
        <v>539</v>
      </c>
      <c r="L107" s="24" t="s">
        <v>540</v>
      </c>
    </row>
    <row r="108" spans="1:12">
      <c r="A108" s="24" t="s">
        <v>377</v>
      </c>
      <c r="B108" s="21" t="s">
        <v>541</v>
      </c>
      <c r="L108" s="24" t="s">
        <v>542</v>
      </c>
    </row>
    <row r="109" spans="1:12">
      <c r="A109" s="13" t="s">
        <v>178</v>
      </c>
      <c r="B109" s="15" t="s">
        <v>543</v>
      </c>
      <c r="L109" s="24" t="s">
        <v>544</v>
      </c>
    </row>
    <row r="110" spans="1:12">
      <c r="A110" s="13" t="s">
        <v>189</v>
      </c>
      <c r="B110" s="15" t="s">
        <v>545</v>
      </c>
      <c r="L110" s="24" t="s">
        <v>546</v>
      </c>
    </row>
    <row r="111" spans="1:12">
      <c r="A111" s="13" t="s">
        <v>179</v>
      </c>
      <c r="B111" s="15" t="s">
        <v>547</v>
      </c>
      <c r="L111" s="24" t="s">
        <v>548</v>
      </c>
    </row>
    <row r="112" spans="1:12">
      <c r="A112" s="13" t="s">
        <v>190</v>
      </c>
      <c r="B112" s="15" t="s">
        <v>549</v>
      </c>
      <c r="L112" s="24" t="s">
        <v>550</v>
      </c>
    </row>
    <row r="113" spans="1:12">
      <c r="A113" s="13" t="s">
        <v>200</v>
      </c>
      <c r="B113" s="15" t="s">
        <v>551</v>
      </c>
      <c r="L113" s="24" t="s">
        <v>552</v>
      </c>
    </row>
    <row r="114" spans="1:12">
      <c r="A114" s="13" t="s">
        <v>209</v>
      </c>
      <c r="B114" s="15" t="s">
        <v>553</v>
      </c>
      <c r="L114" s="24" t="s">
        <v>554</v>
      </c>
    </row>
    <row r="115" spans="1:12">
      <c r="A115" s="13" t="s">
        <v>217</v>
      </c>
      <c r="B115" s="15" t="s">
        <v>555</v>
      </c>
      <c r="L115" s="24" t="s">
        <v>556</v>
      </c>
    </row>
    <row r="116" spans="1:12">
      <c r="A116" s="13" t="s">
        <v>225</v>
      </c>
      <c r="B116" s="15" t="s">
        <v>557</v>
      </c>
      <c r="L116" s="24" t="s">
        <v>558</v>
      </c>
    </row>
    <row r="117" spans="1:12">
      <c r="A117" s="13" t="s">
        <v>232</v>
      </c>
      <c r="B117" s="15" t="s">
        <v>559</v>
      </c>
      <c r="L117" s="24" t="s">
        <v>560</v>
      </c>
    </row>
    <row r="118" spans="1:12">
      <c r="A118" s="13" t="s">
        <v>239</v>
      </c>
      <c r="B118" s="15" t="s">
        <v>561</v>
      </c>
      <c r="L118" s="24" t="s">
        <v>562</v>
      </c>
    </row>
    <row r="119" spans="1:12">
      <c r="A119" s="13" t="s">
        <v>246</v>
      </c>
      <c r="B119" s="15" t="s">
        <v>563</v>
      </c>
      <c r="L119" s="24" t="s">
        <v>564</v>
      </c>
    </row>
    <row r="120" spans="1:12">
      <c r="A120" s="12" t="s">
        <v>253</v>
      </c>
      <c r="B120" s="35" t="s">
        <v>565</v>
      </c>
      <c r="L120" s="24" t="s">
        <v>566</v>
      </c>
    </row>
    <row r="121" spans="1:12">
      <c r="A121" s="13" t="s">
        <v>260</v>
      </c>
      <c r="B121" s="15" t="s">
        <v>567</v>
      </c>
      <c r="L121" s="24" t="s">
        <v>568</v>
      </c>
    </row>
    <row r="122" spans="1:12">
      <c r="A122" s="13" t="s">
        <v>267</v>
      </c>
      <c r="B122" s="15" t="s">
        <v>569</v>
      </c>
      <c r="L122" s="24" t="s">
        <v>570</v>
      </c>
    </row>
    <row r="123" spans="1:12">
      <c r="A123" s="13" t="s">
        <v>180</v>
      </c>
      <c r="B123" s="15" t="s">
        <v>571</v>
      </c>
      <c r="L123" s="24" t="s">
        <v>572</v>
      </c>
    </row>
    <row r="124" spans="1:12">
      <c r="A124" s="13" t="s">
        <v>191</v>
      </c>
      <c r="B124" s="15" t="s">
        <v>573</v>
      </c>
      <c r="L124" s="24" t="s">
        <v>574</v>
      </c>
    </row>
    <row r="125" spans="1:12">
      <c r="A125" s="13" t="s">
        <v>201</v>
      </c>
      <c r="B125" s="15" t="s">
        <v>575</v>
      </c>
      <c r="L125" s="24" t="s">
        <v>576</v>
      </c>
    </row>
    <row r="126" spans="1:12">
      <c r="A126" s="13" t="s">
        <v>210</v>
      </c>
      <c r="B126" s="15" t="s">
        <v>577</v>
      </c>
      <c r="L126" s="24" t="s">
        <v>578</v>
      </c>
    </row>
    <row r="127" spans="1:12">
      <c r="A127" s="13" t="s">
        <v>218</v>
      </c>
      <c r="B127" s="15" t="s">
        <v>579</v>
      </c>
      <c r="L127" s="24" t="s">
        <v>580</v>
      </c>
    </row>
    <row r="128" spans="1:12">
      <c r="A128" s="13" t="s">
        <v>226</v>
      </c>
      <c r="B128" s="15" t="s">
        <v>581</v>
      </c>
      <c r="L128" s="24" t="s">
        <v>582</v>
      </c>
    </row>
    <row r="129" spans="1:12">
      <c r="A129" s="13" t="s">
        <v>233</v>
      </c>
      <c r="B129" s="15" t="s">
        <v>583</v>
      </c>
      <c r="L129" s="24" t="s">
        <v>584</v>
      </c>
    </row>
    <row r="130" spans="1:12">
      <c r="A130" s="13" t="s">
        <v>240</v>
      </c>
      <c r="B130" s="15" t="s">
        <v>585</v>
      </c>
      <c r="L130" s="24" t="s">
        <v>586</v>
      </c>
    </row>
    <row r="131" spans="1:12">
      <c r="A131" s="13" t="s">
        <v>247</v>
      </c>
      <c r="B131" s="15" t="s">
        <v>587</v>
      </c>
      <c r="L131" s="24" t="s">
        <v>588</v>
      </c>
    </row>
    <row r="132" spans="1:12">
      <c r="A132" s="13" t="s">
        <v>254</v>
      </c>
      <c r="B132" s="15" t="s">
        <v>589</v>
      </c>
      <c r="L132" s="24" t="s">
        <v>590</v>
      </c>
    </row>
    <row r="133" spans="1:12">
      <c r="A133" s="13" t="s">
        <v>261</v>
      </c>
      <c r="B133" s="15" t="s">
        <v>591</v>
      </c>
      <c r="L133" s="24" t="s">
        <v>592</v>
      </c>
    </row>
    <row r="134" spans="1:12">
      <c r="A134" s="13" t="s">
        <v>268</v>
      </c>
      <c r="B134" s="15" t="s">
        <v>593</v>
      </c>
      <c r="L134" s="24" t="s">
        <v>594</v>
      </c>
    </row>
    <row r="135" spans="1:12">
      <c r="A135" s="13" t="s">
        <v>274</v>
      </c>
      <c r="B135" s="15" t="s">
        <v>595</v>
      </c>
      <c r="L135" s="24" t="s">
        <v>596</v>
      </c>
    </row>
    <row r="136" spans="1:12">
      <c r="A136" s="13" t="s">
        <v>280</v>
      </c>
      <c r="B136" s="15" t="s">
        <v>597</v>
      </c>
      <c r="L136" s="24" t="s">
        <v>598</v>
      </c>
    </row>
    <row r="137" spans="1:12">
      <c r="A137" s="13" t="s">
        <v>286</v>
      </c>
      <c r="B137" s="15" t="s">
        <v>599</v>
      </c>
      <c r="L137" s="24" t="s">
        <v>600</v>
      </c>
    </row>
    <row r="138" spans="1:12">
      <c r="A138" s="13" t="s">
        <v>292</v>
      </c>
      <c r="B138" s="15" t="s">
        <v>601</v>
      </c>
      <c r="L138" s="24" t="s">
        <v>602</v>
      </c>
    </row>
    <row r="139" spans="1:12">
      <c r="A139" s="13" t="s">
        <v>298</v>
      </c>
      <c r="B139" s="15" t="s">
        <v>603</v>
      </c>
      <c r="L139" s="24" t="s">
        <v>604</v>
      </c>
    </row>
    <row r="140" spans="1:12">
      <c r="A140" s="13" t="s">
        <v>304</v>
      </c>
      <c r="B140" s="15" t="s">
        <v>605</v>
      </c>
      <c r="L140" s="24" t="s">
        <v>606</v>
      </c>
    </row>
    <row r="141" spans="1:12">
      <c r="A141" s="13" t="s">
        <v>310</v>
      </c>
      <c r="B141" s="15" t="s">
        <v>607</v>
      </c>
      <c r="L141" s="24" t="s">
        <v>608</v>
      </c>
    </row>
    <row r="142" spans="1:12">
      <c r="A142" s="13" t="s">
        <v>316</v>
      </c>
      <c r="B142" s="15" t="s">
        <v>609</v>
      </c>
      <c r="L142" s="24" t="s">
        <v>610</v>
      </c>
    </row>
    <row r="143" spans="1:12">
      <c r="A143" s="13" t="s">
        <v>322</v>
      </c>
      <c r="B143" s="15" t="s">
        <v>611</v>
      </c>
      <c r="L143" s="24" t="s">
        <v>612</v>
      </c>
    </row>
    <row r="144" spans="1:12">
      <c r="A144" s="13" t="s">
        <v>328</v>
      </c>
      <c r="B144" s="15" t="s">
        <v>613</v>
      </c>
      <c r="L144" s="24" t="s">
        <v>614</v>
      </c>
    </row>
    <row r="145" spans="1:12">
      <c r="A145" s="13" t="s">
        <v>334</v>
      </c>
      <c r="B145" s="15" t="s">
        <v>615</v>
      </c>
      <c r="L145" s="24" t="s">
        <v>616</v>
      </c>
    </row>
    <row r="146" spans="1:12">
      <c r="A146" s="13" t="s">
        <v>340</v>
      </c>
      <c r="B146" s="15" t="s">
        <v>617</v>
      </c>
      <c r="L146" s="24" t="s">
        <v>618</v>
      </c>
    </row>
    <row r="147" spans="1:12">
      <c r="A147" s="13" t="s">
        <v>346</v>
      </c>
      <c r="B147" s="15" t="s">
        <v>619</v>
      </c>
    </row>
    <row r="148" spans="1:12">
      <c r="A148" s="13" t="s">
        <v>352</v>
      </c>
      <c r="B148" s="15" t="s">
        <v>620</v>
      </c>
    </row>
    <row r="149" spans="1:12">
      <c r="A149" s="24" t="s">
        <v>181</v>
      </c>
      <c r="B149" s="15" t="s">
        <v>621</v>
      </c>
    </row>
    <row r="150" spans="1:12">
      <c r="A150" s="24" t="s">
        <v>192</v>
      </c>
      <c r="B150" s="15" t="s">
        <v>622</v>
      </c>
    </row>
    <row r="151" spans="1:12">
      <c r="A151" s="24" t="s">
        <v>202</v>
      </c>
      <c r="B151" s="15" t="s">
        <v>623</v>
      </c>
    </row>
    <row r="152" spans="1:12">
      <c r="A152" s="24" t="s">
        <v>211</v>
      </c>
      <c r="B152" s="15" t="s">
        <v>624</v>
      </c>
    </row>
    <row r="153" spans="1:12">
      <c r="A153" s="24" t="s">
        <v>219</v>
      </c>
      <c r="B153" s="15" t="s">
        <v>625</v>
      </c>
    </row>
    <row r="154" spans="1:12">
      <c r="A154" s="32" t="s">
        <v>227</v>
      </c>
      <c r="B154" s="15" t="s">
        <v>626</v>
      </c>
    </row>
    <row r="155" spans="1:12">
      <c r="A155" s="24" t="s">
        <v>234</v>
      </c>
      <c r="B155" s="15" t="s">
        <v>627</v>
      </c>
    </row>
    <row r="156" spans="1:12">
      <c r="A156" s="33" t="s">
        <v>241</v>
      </c>
      <c r="B156" s="36" t="s">
        <v>628</v>
      </c>
    </row>
    <row r="157" spans="1:12">
      <c r="A157" s="24" t="s">
        <v>248</v>
      </c>
      <c r="B157" s="15" t="s">
        <v>629</v>
      </c>
    </row>
    <row r="158" spans="1:12">
      <c r="A158" s="24" t="s">
        <v>255</v>
      </c>
      <c r="B158" s="15" t="s">
        <v>630</v>
      </c>
    </row>
    <row r="159" spans="1:12">
      <c r="A159" s="24" t="s">
        <v>262</v>
      </c>
      <c r="B159" s="15" t="s">
        <v>631</v>
      </c>
    </row>
    <row r="160" spans="1:12">
      <c r="A160" s="24" t="s">
        <v>269</v>
      </c>
      <c r="B160" s="15" t="s">
        <v>632</v>
      </c>
    </row>
    <row r="161" spans="1:2">
      <c r="A161" s="24" t="s">
        <v>275</v>
      </c>
      <c r="B161" s="15" t="s">
        <v>633</v>
      </c>
    </row>
    <row r="162" spans="1:2">
      <c r="A162" s="24" t="s">
        <v>281</v>
      </c>
      <c r="B162" s="15" t="s">
        <v>634</v>
      </c>
    </row>
    <row r="163" spans="1:2">
      <c r="A163" s="24" t="s">
        <v>287</v>
      </c>
      <c r="B163" s="15" t="s">
        <v>635</v>
      </c>
    </row>
    <row r="164" spans="1:2">
      <c r="A164" s="24" t="s">
        <v>293</v>
      </c>
      <c r="B164" s="15" t="s">
        <v>636</v>
      </c>
    </row>
    <row r="165" spans="1:2">
      <c r="A165" s="24" t="s">
        <v>299</v>
      </c>
      <c r="B165" s="15" t="s">
        <v>637</v>
      </c>
    </row>
    <row r="166" spans="1:2">
      <c r="A166" s="24" t="s">
        <v>305</v>
      </c>
      <c r="B166" s="15" t="s">
        <v>638</v>
      </c>
    </row>
    <row r="167" spans="1:2">
      <c r="A167" s="24" t="s">
        <v>311</v>
      </c>
      <c r="B167" s="15" t="s">
        <v>639</v>
      </c>
    </row>
    <row r="168" spans="1:2">
      <c r="A168" s="24" t="s">
        <v>317</v>
      </c>
      <c r="B168" s="15" t="s">
        <v>640</v>
      </c>
    </row>
    <row r="169" spans="1:2">
      <c r="A169" s="24" t="s">
        <v>323</v>
      </c>
      <c r="B169" s="15" t="s">
        <v>641</v>
      </c>
    </row>
    <row r="170" spans="1:2">
      <c r="A170" s="24" t="s">
        <v>329</v>
      </c>
      <c r="B170" s="15" t="s">
        <v>642</v>
      </c>
    </row>
    <row r="171" spans="1:2">
      <c r="A171" s="24" t="s">
        <v>335</v>
      </c>
      <c r="B171" s="15" t="s">
        <v>643</v>
      </c>
    </row>
    <row r="172" spans="1:2">
      <c r="A172" s="24" t="s">
        <v>341</v>
      </c>
      <c r="B172" s="15" t="s">
        <v>644</v>
      </c>
    </row>
    <row r="173" spans="1:2">
      <c r="A173" s="24" t="s">
        <v>347</v>
      </c>
      <c r="B173" s="15" t="s">
        <v>645</v>
      </c>
    </row>
    <row r="174" spans="1:2">
      <c r="A174" s="24" t="s">
        <v>353</v>
      </c>
      <c r="B174" s="15" t="s">
        <v>646</v>
      </c>
    </row>
    <row r="175" spans="1:2">
      <c r="A175" s="24" t="s">
        <v>358</v>
      </c>
      <c r="B175" s="15" t="s">
        <v>647</v>
      </c>
    </row>
    <row r="176" spans="1:2">
      <c r="A176" s="24" t="s">
        <v>363</v>
      </c>
      <c r="B176" s="15" t="s">
        <v>648</v>
      </c>
    </row>
    <row r="177" spans="1:2">
      <c r="A177" s="24" t="s">
        <v>368</v>
      </c>
      <c r="B177" s="15" t="s">
        <v>649</v>
      </c>
    </row>
    <row r="178" spans="1:2">
      <c r="A178" s="24" t="s">
        <v>373</v>
      </c>
      <c r="B178" s="15" t="s">
        <v>650</v>
      </c>
    </row>
    <row r="179" spans="1:2">
      <c r="A179" s="24" t="s">
        <v>378</v>
      </c>
      <c r="B179" s="15" t="s">
        <v>651</v>
      </c>
    </row>
    <row r="180" spans="1:2">
      <c r="A180" s="24" t="s">
        <v>382</v>
      </c>
      <c r="B180" s="15" t="s">
        <v>652</v>
      </c>
    </row>
    <row r="181" spans="1:2">
      <c r="A181" s="24" t="s">
        <v>386</v>
      </c>
      <c r="B181" s="15" t="s">
        <v>653</v>
      </c>
    </row>
    <row r="182" spans="1:2">
      <c r="A182" s="24" t="s">
        <v>390</v>
      </c>
      <c r="B182" s="15" t="s">
        <v>654</v>
      </c>
    </row>
    <row r="183" spans="1:2">
      <c r="A183" s="24" t="s">
        <v>394</v>
      </c>
      <c r="B183" s="15" t="s">
        <v>655</v>
      </c>
    </row>
    <row r="184" spans="1:2">
      <c r="A184" s="24" t="s">
        <v>397</v>
      </c>
      <c r="B184" s="15" t="s">
        <v>656</v>
      </c>
    </row>
    <row r="185" spans="1:2">
      <c r="A185" s="24" t="s">
        <v>400</v>
      </c>
      <c r="B185" s="15" t="s">
        <v>657</v>
      </c>
    </row>
    <row r="186" spans="1:2">
      <c r="A186" s="24" t="s">
        <v>403</v>
      </c>
      <c r="B186" s="15" t="s">
        <v>658</v>
      </c>
    </row>
    <row r="187" spans="1:2">
      <c r="A187" s="24" t="s">
        <v>405</v>
      </c>
      <c r="B187" s="15" t="s">
        <v>659</v>
      </c>
    </row>
    <row r="188" spans="1:2">
      <c r="A188" s="24" t="s">
        <v>407</v>
      </c>
      <c r="B188" s="15" t="s">
        <v>660</v>
      </c>
    </row>
    <row r="189" spans="1:2">
      <c r="A189" s="24" t="s">
        <v>409</v>
      </c>
      <c r="B189" s="15" t="s">
        <v>661</v>
      </c>
    </row>
    <row r="190" spans="1:2">
      <c r="A190" s="24" t="s">
        <v>411</v>
      </c>
      <c r="B190" s="15" t="s">
        <v>662</v>
      </c>
    </row>
    <row r="191" spans="1:2">
      <c r="A191" s="24" t="s">
        <v>413</v>
      </c>
      <c r="B191" s="15" t="s">
        <v>663</v>
      </c>
    </row>
    <row r="192" spans="1:2">
      <c r="A192" s="24" t="s">
        <v>415</v>
      </c>
      <c r="B192" s="15" t="s">
        <v>664</v>
      </c>
    </row>
    <row r="193" spans="1:2">
      <c r="A193" s="24" t="s">
        <v>417</v>
      </c>
      <c r="B193" s="15" t="s">
        <v>665</v>
      </c>
    </row>
    <row r="194" spans="1:2">
      <c r="A194" s="24" t="s">
        <v>419</v>
      </c>
      <c r="B194" s="15" t="s">
        <v>666</v>
      </c>
    </row>
    <row r="195" spans="1:2">
      <c r="A195" s="24" t="s">
        <v>421</v>
      </c>
      <c r="B195" s="15" t="s">
        <v>667</v>
      </c>
    </row>
    <row r="196" spans="1:2">
      <c r="A196" s="24" t="s">
        <v>423</v>
      </c>
      <c r="B196" s="15" t="s">
        <v>668</v>
      </c>
    </row>
    <row r="197" spans="1:2">
      <c r="A197" s="24" t="s">
        <v>425</v>
      </c>
      <c r="B197" s="15" t="s">
        <v>669</v>
      </c>
    </row>
    <row r="198" spans="1:2">
      <c r="A198" s="24" t="s">
        <v>427</v>
      </c>
      <c r="B198" s="15" t="s">
        <v>670</v>
      </c>
    </row>
    <row r="199" spans="1:2">
      <c r="A199" s="24" t="s">
        <v>429</v>
      </c>
      <c r="B199" s="15" t="s">
        <v>671</v>
      </c>
    </row>
    <row r="200" spans="1:2">
      <c r="A200" s="24" t="s">
        <v>431</v>
      </c>
      <c r="B200" s="15" t="s">
        <v>672</v>
      </c>
    </row>
    <row r="201" spans="1:2">
      <c r="A201" s="24" t="s">
        <v>433</v>
      </c>
      <c r="B201" s="15" t="s">
        <v>673</v>
      </c>
    </row>
    <row r="202" spans="1:2">
      <c r="A202" s="33" t="s">
        <v>435</v>
      </c>
      <c r="B202" s="15" t="s">
        <v>674</v>
      </c>
    </row>
    <row r="203" spans="1:2">
      <c r="A203" s="24" t="s">
        <v>438</v>
      </c>
      <c r="B203" s="15" t="s">
        <v>675</v>
      </c>
    </row>
    <row r="204" spans="1:2">
      <c r="A204" s="24" t="s">
        <v>440</v>
      </c>
      <c r="B204" s="15" t="s">
        <v>676</v>
      </c>
    </row>
    <row r="205" spans="1:2">
      <c r="A205" s="24" t="s">
        <v>442</v>
      </c>
      <c r="B205" s="15" t="s">
        <v>677</v>
      </c>
    </row>
    <row r="206" spans="1:2">
      <c r="A206" s="33" t="s">
        <v>444</v>
      </c>
      <c r="B206" s="15" t="s">
        <v>678</v>
      </c>
    </row>
    <row r="207" spans="1:2">
      <c r="A207" s="24" t="s">
        <v>446</v>
      </c>
      <c r="B207" s="15" t="s">
        <v>679</v>
      </c>
    </row>
    <row r="208" spans="1:2">
      <c r="A208" s="24" t="s">
        <v>448</v>
      </c>
      <c r="B208" s="15" t="s">
        <v>680</v>
      </c>
    </row>
    <row r="209" spans="1:2">
      <c r="A209" s="24" t="s">
        <v>450</v>
      </c>
      <c r="B209" s="15" t="s">
        <v>681</v>
      </c>
    </row>
    <row r="210" spans="1:2">
      <c r="A210" s="24" t="s">
        <v>452</v>
      </c>
      <c r="B210" s="15" t="s">
        <v>682</v>
      </c>
    </row>
    <row r="211" spans="1:2">
      <c r="A211" s="24" t="s">
        <v>454</v>
      </c>
      <c r="B211" s="15" t="s">
        <v>683</v>
      </c>
    </row>
    <row r="212" spans="1:2">
      <c r="A212" s="24" t="s">
        <v>456</v>
      </c>
      <c r="B212" s="15" t="s">
        <v>684</v>
      </c>
    </row>
    <row r="213" spans="1:2">
      <c r="A213" s="24" t="s">
        <v>458</v>
      </c>
      <c r="B213" s="15" t="s">
        <v>685</v>
      </c>
    </row>
    <row r="214" spans="1:2">
      <c r="A214" s="24" t="s">
        <v>460</v>
      </c>
      <c r="B214" s="15" t="s">
        <v>686</v>
      </c>
    </row>
    <row r="215" spans="1:2">
      <c r="A215" s="24" t="s">
        <v>462</v>
      </c>
      <c r="B215" s="15" t="s">
        <v>687</v>
      </c>
    </row>
    <row r="216" spans="1:2">
      <c r="A216" s="24" t="s">
        <v>464</v>
      </c>
      <c r="B216" s="15" t="s">
        <v>688</v>
      </c>
    </row>
    <row r="217" spans="1:2">
      <c r="A217" s="24" t="s">
        <v>466</v>
      </c>
      <c r="B217" s="15" t="s">
        <v>689</v>
      </c>
    </row>
    <row r="218" spans="1:2">
      <c r="A218" s="24" t="s">
        <v>468</v>
      </c>
      <c r="B218" s="15" t="s">
        <v>690</v>
      </c>
    </row>
    <row r="219" spans="1:2">
      <c r="A219" s="24" t="s">
        <v>470</v>
      </c>
      <c r="B219" s="15" t="s">
        <v>691</v>
      </c>
    </row>
    <row r="220" spans="1:2">
      <c r="A220" s="24" t="s">
        <v>472</v>
      </c>
      <c r="B220" s="15" t="s">
        <v>692</v>
      </c>
    </row>
    <row r="221" spans="1:2">
      <c r="A221" s="24" t="s">
        <v>474</v>
      </c>
      <c r="B221" s="15" t="s">
        <v>693</v>
      </c>
    </row>
    <row r="222" spans="1:2">
      <c r="A222" s="24" t="s">
        <v>476</v>
      </c>
      <c r="B222" s="15" t="s">
        <v>694</v>
      </c>
    </row>
    <row r="223" spans="1:2">
      <c r="A223" s="24" t="s">
        <v>478</v>
      </c>
      <c r="B223" s="15" t="s">
        <v>695</v>
      </c>
    </row>
    <row r="224" spans="1:2">
      <c r="A224" s="24" t="s">
        <v>480</v>
      </c>
      <c r="B224" s="15" t="s">
        <v>696</v>
      </c>
    </row>
    <row r="225" spans="1:2">
      <c r="A225" s="24" t="s">
        <v>482</v>
      </c>
      <c r="B225" s="15" t="s">
        <v>697</v>
      </c>
    </row>
    <row r="226" spans="1:2">
      <c r="A226" s="24" t="s">
        <v>484</v>
      </c>
      <c r="B226" s="15" t="s">
        <v>698</v>
      </c>
    </row>
    <row r="227" spans="1:2">
      <c r="A227" s="24" t="s">
        <v>486</v>
      </c>
      <c r="B227" s="15" t="s">
        <v>699</v>
      </c>
    </row>
    <row r="228" spans="1:2">
      <c r="A228" s="24" t="s">
        <v>488</v>
      </c>
      <c r="B228" s="15" t="s">
        <v>700</v>
      </c>
    </row>
    <row r="229" spans="1:2">
      <c r="A229" s="24" t="s">
        <v>490</v>
      </c>
      <c r="B229" s="15" t="s">
        <v>701</v>
      </c>
    </row>
    <row r="230" spans="1:2">
      <c r="A230" s="24" t="s">
        <v>492</v>
      </c>
      <c r="B230" s="15" t="s">
        <v>702</v>
      </c>
    </row>
    <row r="231" spans="1:2">
      <c r="A231" s="24" t="s">
        <v>494</v>
      </c>
      <c r="B231" s="15" t="s">
        <v>703</v>
      </c>
    </row>
    <row r="232" spans="1:2">
      <c r="A232" s="24" t="s">
        <v>496</v>
      </c>
      <c r="B232" s="15" t="s">
        <v>704</v>
      </c>
    </row>
    <row r="233" spans="1:2">
      <c r="A233" s="24" t="s">
        <v>498</v>
      </c>
      <c r="B233" s="15" t="s">
        <v>705</v>
      </c>
    </row>
    <row r="234" spans="1:2">
      <c r="A234" s="24" t="s">
        <v>500</v>
      </c>
      <c r="B234" s="15" t="s">
        <v>706</v>
      </c>
    </row>
    <row r="235" spans="1:2">
      <c r="A235" s="24" t="s">
        <v>502</v>
      </c>
      <c r="B235" s="15" t="s">
        <v>707</v>
      </c>
    </row>
    <row r="236" spans="1:2">
      <c r="A236" s="24" t="s">
        <v>504</v>
      </c>
      <c r="B236" s="15" t="s">
        <v>708</v>
      </c>
    </row>
    <row r="237" spans="1:2">
      <c r="A237" s="24" t="s">
        <v>506</v>
      </c>
      <c r="B237" s="15" t="s">
        <v>709</v>
      </c>
    </row>
    <row r="238" spans="1:2">
      <c r="A238" s="24" t="s">
        <v>508</v>
      </c>
      <c r="B238" s="15" t="s">
        <v>710</v>
      </c>
    </row>
    <row r="239" spans="1:2">
      <c r="A239" s="24" t="s">
        <v>510</v>
      </c>
      <c r="B239" s="15" t="s">
        <v>711</v>
      </c>
    </row>
    <row r="240" spans="1:2">
      <c r="A240" s="24" t="s">
        <v>512</v>
      </c>
      <c r="B240" s="15" t="s">
        <v>712</v>
      </c>
    </row>
    <row r="241" spans="1:2">
      <c r="A241" s="24" t="s">
        <v>514</v>
      </c>
      <c r="B241" s="15" t="s">
        <v>713</v>
      </c>
    </row>
    <row r="242" spans="1:2">
      <c r="A242" s="24" t="s">
        <v>516</v>
      </c>
      <c r="B242" s="15" t="s">
        <v>714</v>
      </c>
    </row>
    <row r="243" spans="1:2">
      <c r="A243" s="24" t="s">
        <v>518</v>
      </c>
      <c r="B243" s="15" t="s">
        <v>715</v>
      </c>
    </row>
    <row r="244" spans="1:2">
      <c r="A244" s="24" t="s">
        <v>520</v>
      </c>
      <c r="B244" s="15" t="s">
        <v>716</v>
      </c>
    </row>
    <row r="245" spans="1:2">
      <c r="A245" s="24" t="s">
        <v>522</v>
      </c>
      <c r="B245" s="15" t="s">
        <v>717</v>
      </c>
    </row>
    <row r="246" spans="1:2">
      <c r="A246" s="24" t="s">
        <v>524</v>
      </c>
      <c r="B246" s="15" t="s">
        <v>718</v>
      </c>
    </row>
    <row r="247" spans="1:2">
      <c r="A247" s="24" t="s">
        <v>526</v>
      </c>
      <c r="B247" s="15" t="s">
        <v>719</v>
      </c>
    </row>
    <row r="248" spans="1:2">
      <c r="A248" s="24" t="s">
        <v>528</v>
      </c>
      <c r="B248" s="15" t="s">
        <v>720</v>
      </c>
    </row>
    <row r="249" spans="1:2">
      <c r="A249" s="24" t="s">
        <v>530</v>
      </c>
      <c r="B249" s="15" t="s">
        <v>721</v>
      </c>
    </row>
    <row r="250" spans="1:2">
      <c r="A250" s="24" t="s">
        <v>532</v>
      </c>
      <c r="B250" s="15" t="s">
        <v>722</v>
      </c>
    </row>
    <row r="251" spans="1:2">
      <c r="A251" s="24" t="s">
        <v>534</v>
      </c>
      <c r="B251" s="15" t="s">
        <v>723</v>
      </c>
    </row>
    <row r="252" spans="1:2">
      <c r="A252" s="24" t="s">
        <v>536</v>
      </c>
      <c r="B252" s="15" t="s">
        <v>724</v>
      </c>
    </row>
    <row r="253" spans="1:2">
      <c r="A253" s="24" t="s">
        <v>538</v>
      </c>
      <c r="B253" s="15" t="s">
        <v>725</v>
      </c>
    </row>
    <row r="254" spans="1:2">
      <c r="A254" s="24" t="s">
        <v>540</v>
      </c>
      <c r="B254" s="15" t="s">
        <v>726</v>
      </c>
    </row>
    <row r="255" spans="1:2">
      <c r="A255" s="24" t="s">
        <v>542</v>
      </c>
      <c r="B255" s="15" t="s">
        <v>727</v>
      </c>
    </row>
    <row r="256" spans="1:2">
      <c r="A256" s="24" t="s">
        <v>544</v>
      </c>
      <c r="B256" s="15" t="s">
        <v>728</v>
      </c>
    </row>
    <row r="257" spans="1:2">
      <c r="A257" s="24" t="s">
        <v>546</v>
      </c>
      <c r="B257" s="15" t="s">
        <v>729</v>
      </c>
    </row>
    <row r="258" spans="1:2">
      <c r="A258" s="24" t="s">
        <v>548</v>
      </c>
      <c r="B258" s="15" t="s">
        <v>730</v>
      </c>
    </row>
    <row r="259" spans="1:2">
      <c r="A259" s="24" t="s">
        <v>550</v>
      </c>
      <c r="B259" s="15" t="s">
        <v>731</v>
      </c>
    </row>
    <row r="260" spans="1:2">
      <c r="A260" s="24" t="s">
        <v>552</v>
      </c>
      <c r="B260" s="15" t="s">
        <v>732</v>
      </c>
    </row>
    <row r="261" spans="1:2">
      <c r="A261" s="24" t="s">
        <v>554</v>
      </c>
      <c r="B261" s="15" t="s">
        <v>733</v>
      </c>
    </row>
    <row r="262" spans="1:2">
      <c r="A262" s="24" t="s">
        <v>556</v>
      </c>
      <c r="B262" s="15" t="s">
        <v>734</v>
      </c>
    </row>
    <row r="263" spans="1:2">
      <c r="A263" s="24" t="s">
        <v>558</v>
      </c>
      <c r="B263" s="15" t="s">
        <v>735</v>
      </c>
    </row>
    <row r="264" spans="1:2">
      <c r="A264" s="24" t="s">
        <v>560</v>
      </c>
      <c r="B264" s="15" t="s">
        <v>736</v>
      </c>
    </row>
    <row r="265" spans="1:2">
      <c r="A265" s="24" t="s">
        <v>562</v>
      </c>
      <c r="B265" s="15" t="s">
        <v>737</v>
      </c>
    </row>
    <row r="266" spans="1:2">
      <c r="A266" s="24" t="s">
        <v>564</v>
      </c>
      <c r="B266" s="15" t="s">
        <v>738</v>
      </c>
    </row>
    <row r="267" spans="1:2">
      <c r="A267" s="24" t="s">
        <v>566</v>
      </c>
      <c r="B267" s="15" t="s">
        <v>739</v>
      </c>
    </row>
    <row r="268" spans="1:2">
      <c r="A268" s="24" t="s">
        <v>568</v>
      </c>
      <c r="B268" s="15" t="s">
        <v>740</v>
      </c>
    </row>
    <row r="269" spans="1:2">
      <c r="A269" s="24" t="s">
        <v>570</v>
      </c>
      <c r="B269" s="15" t="s">
        <v>741</v>
      </c>
    </row>
    <row r="270" spans="1:2">
      <c r="A270" s="24" t="s">
        <v>572</v>
      </c>
      <c r="B270" s="15" t="s">
        <v>742</v>
      </c>
    </row>
    <row r="271" spans="1:2">
      <c r="A271" s="24" t="s">
        <v>574</v>
      </c>
      <c r="B271" s="15" t="s">
        <v>743</v>
      </c>
    </row>
    <row r="272" spans="1:2">
      <c r="A272" s="24" t="s">
        <v>576</v>
      </c>
      <c r="B272" s="15" t="s">
        <v>744</v>
      </c>
    </row>
    <row r="273" spans="1:2">
      <c r="A273" s="24" t="s">
        <v>578</v>
      </c>
      <c r="B273" s="15" t="s">
        <v>745</v>
      </c>
    </row>
    <row r="274" spans="1:2">
      <c r="A274" s="24" t="s">
        <v>580</v>
      </c>
      <c r="B274" s="15" t="s">
        <v>746</v>
      </c>
    </row>
    <row r="275" spans="1:2">
      <c r="A275" s="24" t="s">
        <v>582</v>
      </c>
      <c r="B275" s="15" t="s">
        <v>747</v>
      </c>
    </row>
    <row r="276" spans="1:2">
      <c r="A276" s="24" t="s">
        <v>584</v>
      </c>
      <c r="B276" s="15" t="s">
        <v>748</v>
      </c>
    </row>
    <row r="277" spans="1:2">
      <c r="A277" s="24" t="s">
        <v>586</v>
      </c>
      <c r="B277" s="15" t="s">
        <v>749</v>
      </c>
    </row>
    <row r="278" spans="1:2">
      <c r="A278" s="24" t="s">
        <v>588</v>
      </c>
      <c r="B278" s="15" t="s">
        <v>750</v>
      </c>
    </row>
    <row r="279" spans="1:2">
      <c r="A279" s="24" t="s">
        <v>590</v>
      </c>
      <c r="B279" s="15" t="s">
        <v>751</v>
      </c>
    </row>
    <row r="280" spans="1:2">
      <c r="A280" s="24" t="s">
        <v>592</v>
      </c>
      <c r="B280" s="15" t="s">
        <v>752</v>
      </c>
    </row>
    <row r="281" spans="1:2">
      <c r="A281" s="24" t="s">
        <v>594</v>
      </c>
      <c r="B281" s="15" t="s">
        <v>753</v>
      </c>
    </row>
    <row r="282" spans="1:2">
      <c r="A282" s="24" t="s">
        <v>596</v>
      </c>
      <c r="B282" s="15" t="s">
        <v>754</v>
      </c>
    </row>
    <row r="283" spans="1:2">
      <c r="A283" s="24" t="s">
        <v>598</v>
      </c>
      <c r="B283" s="15" t="s">
        <v>755</v>
      </c>
    </row>
    <row r="284" spans="1:2">
      <c r="A284" s="24" t="s">
        <v>600</v>
      </c>
      <c r="B284" s="15" t="s">
        <v>756</v>
      </c>
    </row>
    <row r="285" spans="1:2">
      <c r="A285" s="24" t="s">
        <v>602</v>
      </c>
      <c r="B285" s="15" t="s">
        <v>757</v>
      </c>
    </row>
    <row r="286" spans="1:2">
      <c r="A286" s="24" t="s">
        <v>604</v>
      </c>
      <c r="B286" s="15" t="s">
        <v>758</v>
      </c>
    </row>
    <row r="287" spans="1:2">
      <c r="A287" s="24" t="s">
        <v>606</v>
      </c>
      <c r="B287" s="15" t="s">
        <v>759</v>
      </c>
    </row>
    <row r="288" spans="1:2">
      <c r="A288" s="24" t="s">
        <v>608</v>
      </c>
      <c r="B288" s="15" t="s">
        <v>760</v>
      </c>
    </row>
    <row r="289" spans="1:2">
      <c r="A289" s="24" t="s">
        <v>610</v>
      </c>
      <c r="B289" s="15" t="s">
        <v>761</v>
      </c>
    </row>
    <row r="290" spans="1:2">
      <c r="A290" s="24" t="s">
        <v>612</v>
      </c>
      <c r="B290" s="15" t="s">
        <v>762</v>
      </c>
    </row>
    <row r="291" spans="1:2">
      <c r="A291" s="24" t="s">
        <v>614</v>
      </c>
      <c r="B291" s="15" t="s">
        <v>763</v>
      </c>
    </row>
    <row r="292" spans="1:2">
      <c r="A292" s="24" t="s">
        <v>616</v>
      </c>
      <c r="B292" s="15" t="s">
        <v>764</v>
      </c>
    </row>
    <row r="293" spans="1:2">
      <c r="A293" s="24" t="s">
        <v>618</v>
      </c>
      <c r="B293" s="15" t="s">
        <v>765</v>
      </c>
    </row>
    <row r="294" spans="1:2">
      <c r="A294" s="13" t="s">
        <v>182</v>
      </c>
      <c r="B294" s="15" t="s">
        <v>766</v>
      </c>
    </row>
    <row r="295" spans="1:2">
      <c r="A295" s="13" t="s">
        <v>193</v>
      </c>
      <c r="B295" s="15" t="s">
        <v>767</v>
      </c>
    </row>
    <row r="296" spans="1:2">
      <c r="A296" s="13" t="s">
        <v>203</v>
      </c>
      <c r="B296" s="15" t="s">
        <v>768</v>
      </c>
    </row>
    <row r="297" spans="1:2">
      <c r="A297" s="13" t="s">
        <v>212</v>
      </c>
      <c r="B297" s="15" t="s">
        <v>769</v>
      </c>
    </row>
    <row r="298" spans="1:2">
      <c r="A298" s="13" t="s">
        <v>220</v>
      </c>
      <c r="B298" s="15" t="s">
        <v>770</v>
      </c>
    </row>
    <row r="299" spans="1:2">
      <c r="A299" s="13" t="s">
        <v>183</v>
      </c>
      <c r="B299" s="15" t="s">
        <v>771</v>
      </c>
    </row>
    <row r="300" spans="1:2">
      <c r="A300" s="13" t="s">
        <v>194</v>
      </c>
      <c r="B300" s="15" t="s">
        <v>772</v>
      </c>
    </row>
    <row r="301" spans="1:2">
      <c r="A301" s="13" t="s">
        <v>204</v>
      </c>
      <c r="B301" s="15" t="s">
        <v>773</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2" t="s">
        <v>774</v>
      </c>
      <c r="J1" s="212"/>
    </row>
    <row r="2" spans="1:10">
      <c r="A2" t="s">
        <v>2</v>
      </c>
      <c r="B2" s="212" t="s">
        <v>775</v>
      </c>
      <c r="C2" s="212"/>
      <c r="I2" t="s">
        <v>776</v>
      </c>
    </row>
    <row r="3" spans="1:10">
      <c r="B3" t="s">
        <v>777</v>
      </c>
      <c r="C3" s="2" t="s">
        <v>778</v>
      </c>
      <c r="I3">
        <v>2</v>
      </c>
    </row>
    <row r="4" spans="1:10">
      <c r="B4" t="s">
        <v>779</v>
      </c>
      <c r="C4" s="2" t="s">
        <v>780</v>
      </c>
      <c r="I4">
        <v>3</v>
      </c>
    </row>
    <row r="5" spans="1:10">
      <c r="B5" t="s">
        <v>4</v>
      </c>
      <c r="C5" s="2" t="s">
        <v>781</v>
      </c>
      <c r="I5">
        <v>4</v>
      </c>
    </row>
    <row r="6" spans="1:10">
      <c r="C6" s="2" t="s">
        <v>782</v>
      </c>
      <c r="I6">
        <v>5</v>
      </c>
    </row>
    <row r="7" spans="1:10">
      <c r="A7" t="s">
        <v>8</v>
      </c>
      <c r="B7" t="s">
        <v>783</v>
      </c>
      <c r="I7">
        <v>6</v>
      </c>
    </row>
    <row r="8" spans="1:10">
      <c r="B8" t="s">
        <v>784</v>
      </c>
      <c r="I8">
        <v>7</v>
      </c>
    </row>
    <row r="9" spans="1:10">
      <c r="B9" t="s">
        <v>785</v>
      </c>
      <c r="I9">
        <v>8</v>
      </c>
    </row>
    <row r="10" spans="1:10">
      <c r="B10" t="s">
        <v>10</v>
      </c>
      <c r="I10">
        <v>9</v>
      </c>
    </row>
    <row r="11" spans="1:10">
      <c r="B11" t="s">
        <v>782</v>
      </c>
      <c r="I11">
        <v>10</v>
      </c>
    </row>
    <row r="15" spans="1:10">
      <c r="B15" t="s">
        <v>782</v>
      </c>
    </row>
    <row r="16" spans="1:10">
      <c r="A16" t="s">
        <v>786</v>
      </c>
      <c r="B16" s="212" t="s">
        <v>787</v>
      </c>
      <c r="C16" s="212"/>
    </row>
    <row r="17" spans="2:9" ht="28.9">
      <c r="B17" s="3" t="s">
        <v>31</v>
      </c>
      <c r="C17" s="3" t="s">
        <v>788</v>
      </c>
      <c r="D17" t="s">
        <v>34</v>
      </c>
      <c r="F17" s="6" t="s">
        <v>789</v>
      </c>
      <c r="G17" t="s">
        <v>790</v>
      </c>
      <c r="H17" t="s">
        <v>791</v>
      </c>
      <c r="I17" s="6" t="s">
        <v>792</v>
      </c>
    </row>
    <row r="18" spans="2:9">
      <c r="B18" s="4">
        <v>1110</v>
      </c>
      <c r="C18" s="1" t="s">
        <v>793</v>
      </c>
      <c r="D18" t="s">
        <v>42</v>
      </c>
      <c r="E18" t="s">
        <v>794</v>
      </c>
      <c r="F18" t="s">
        <v>45</v>
      </c>
      <c r="G18" t="s">
        <v>45</v>
      </c>
      <c r="H18" t="s">
        <v>45</v>
      </c>
      <c r="I18" t="s">
        <v>45</v>
      </c>
    </row>
    <row r="19" spans="2:9">
      <c r="B19" s="4" t="s">
        <v>154</v>
      </c>
      <c r="C19" s="1" t="s">
        <v>795</v>
      </c>
      <c r="D19" t="s">
        <v>796</v>
      </c>
      <c r="E19" t="s">
        <v>797</v>
      </c>
      <c r="F19" t="s">
        <v>44</v>
      </c>
      <c r="G19" t="s">
        <v>44</v>
      </c>
      <c r="H19" t="s">
        <v>44</v>
      </c>
      <c r="I19" t="s">
        <v>44</v>
      </c>
    </row>
    <row r="20" spans="2:9">
      <c r="B20" s="4">
        <v>1170</v>
      </c>
      <c r="C20" s="1" t="s">
        <v>798</v>
      </c>
      <c r="D20" t="s">
        <v>799</v>
      </c>
      <c r="E20" t="s">
        <v>800</v>
      </c>
      <c r="F20" t="s">
        <v>43</v>
      </c>
      <c r="G20" t="s">
        <v>43</v>
      </c>
      <c r="H20" t="s">
        <v>43</v>
      </c>
      <c r="I20" t="s">
        <v>43</v>
      </c>
    </row>
    <row r="21" spans="2:9">
      <c r="B21" s="4">
        <v>1210</v>
      </c>
      <c r="C21" s="1" t="s">
        <v>801</v>
      </c>
      <c r="D21" t="s">
        <v>802</v>
      </c>
      <c r="E21" t="s">
        <v>803</v>
      </c>
      <c r="F21" t="s">
        <v>804</v>
      </c>
    </row>
    <row r="22" spans="2:9">
      <c r="B22" s="4">
        <v>1220</v>
      </c>
      <c r="C22" s="1" t="s">
        <v>805</v>
      </c>
    </row>
    <row r="23" spans="2:9">
      <c r="B23" s="4">
        <v>1230</v>
      </c>
      <c r="C23" s="1" t="s">
        <v>806</v>
      </c>
    </row>
    <row r="24" spans="2:9">
      <c r="B24" s="4">
        <v>1310</v>
      </c>
      <c r="C24" s="1" t="s">
        <v>807</v>
      </c>
    </row>
    <row r="25" spans="2:9">
      <c r="B25" s="4" t="s">
        <v>155</v>
      </c>
      <c r="C25" s="1" t="s">
        <v>808</v>
      </c>
    </row>
    <row r="26" spans="2:9">
      <c r="B26" s="4">
        <v>1640</v>
      </c>
      <c r="C26" s="1" t="s">
        <v>809</v>
      </c>
    </row>
    <row r="27" spans="2:9">
      <c r="B27" s="4">
        <v>2110</v>
      </c>
      <c r="C27" s="1" t="s">
        <v>810</v>
      </c>
    </row>
    <row r="28" spans="2:9">
      <c r="B28" s="4">
        <v>2120</v>
      </c>
      <c r="C28" s="1" t="s">
        <v>811</v>
      </c>
    </row>
    <row r="29" spans="2:9">
      <c r="B29" s="4" t="s">
        <v>149</v>
      </c>
      <c r="C29" s="1" t="s">
        <v>812</v>
      </c>
    </row>
    <row r="30" spans="2:9">
      <c r="B30" s="4" t="s">
        <v>156</v>
      </c>
      <c r="C30" s="1" t="s">
        <v>813</v>
      </c>
    </row>
    <row r="31" spans="2:9">
      <c r="B31" s="4">
        <v>2170</v>
      </c>
      <c r="C31" s="1" t="s">
        <v>814</v>
      </c>
    </row>
    <row r="32" spans="2:9">
      <c r="B32" s="4">
        <v>2180</v>
      </c>
      <c r="C32" s="1" t="s">
        <v>815</v>
      </c>
    </row>
    <row r="33" spans="2:3">
      <c r="B33" s="4">
        <v>2190</v>
      </c>
      <c r="C33" s="1" t="s">
        <v>816</v>
      </c>
    </row>
    <row r="34" spans="2:3">
      <c r="B34" s="4">
        <v>2320</v>
      </c>
      <c r="C34" s="1" t="s">
        <v>817</v>
      </c>
    </row>
    <row r="35" spans="2:3">
      <c r="B35" s="4">
        <v>2330</v>
      </c>
      <c r="C35" s="1" t="s">
        <v>818</v>
      </c>
    </row>
    <row r="36" spans="2:3">
      <c r="B36" s="4">
        <v>3130</v>
      </c>
      <c r="C36" s="1" t="s">
        <v>819</v>
      </c>
    </row>
    <row r="37" spans="2:3">
      <c r="B37" s="4">
        <v>3140</v>
      </c>
      <c r="C37" s="1" t="s">
        <v>820</v>
      </c>
    </row>
    <row r="38" spans="2:3">
      <c r="B38" s="4">
        <v>3150</v>
      </c>
      <c r="C38" s="1" t="s">
        <v>821</v>
      </c>
    </row>
    <row r="39" spans="2:3">
      <c r="B39" s="4">
        <v>3160</v>
      </c>
      <c r="C39" s="1" t="s">
        <v>822</v>
      </c>
    </row>
    <row r="40" spans="2:3">
      <c r="B40" s="4" t="s">
        <v>157</v>
      </c>
      <c r="C40" s="1" t="s">
        <v>823</v>
      </c>
    </row>
    <row r="41" spans="2:3">
      <c r="B41" s="4">
        <v>3260</v>
      </c>
      <c r="C41" s="1" t="s">
        <v>824</v>
      </c>
    </row>
    <row r="42" spans="2:3">
      <c r="B42" s="4">
        <v>3270</v>
      </c>
      <c r="C42" s="1" t="s">
        <v>825</v>
      </c>
    </row>
    <row r="43" spans="2:3">
      <c r="B43" s="4">
        <v>4010</v>
      </c>
      <c r="C43" s="1" t="s">
        <v>826</v>
      </c>
    </row>
    <row r="44" spans="2:3">
      <c r="B44" s="4">
        <v>4030</v>
      </c>
      <c r="C44" s="1" t="s">
        <v>827</v>
      </c>
    </row>
    <row r="45" spans="2:3">
      <c r="B45" s="4">
        <v>5130</v>
      </c>
      <c r="C45" s="1" t="s">
        <v>828</v>
      </c>
    </row>
    <row r="46" spans="2:3">
      <c r="B46" s="4" t="s">
        <v>158</v>
      </c>
      <c r="C46" s="1" t="s">
        <v>829</v>
      </c>
    </row>
    <row r="47" spans="2:3">
      <c r="B47" s="4" t="s">
        <v>136</v>
      </c>
      <c r="C47" s="1" t="s">
        <v>830</v>
      </c>
    </row>
    <row r="48" spans="2:3">
      <c r="B48" s="4">
        <v>6210</v>
      </c>
      <c r="C48" s="1" t="s">
        <v>831</v>
      </c>
    </row>
    <row r="49" spans="2:3">
      <c r="B49" s="4" t="s">
        <v>145</v>
      </c>
      <c r="C49" s="1" t="s">
        <v>832</v>
      </c>
    </row>
    <row r="50" spans="2:3">
      <c r="B50" s="4" t="s">
        <v>142</v>
      </c>
      <c r="C50" s="1" t="s">
        <v>833</v>
      </c>
    </row>
    <row r="51" spans="2:3">
      <c r="B51" s="4">
        <v>6410</v>
      </c>
      <c r="C51" s="1" t="s">
        <v>834</v>
      </c>
    </row>
    <row r="52" spans="2:3">
      <c r="B52" s="4">
        <v>6430</v>
      </c>
      <c r="C52" s="1" t="s">
        <v>835</v>
      </c>
    </row>
    <row r="53" spans="2:3">
      <c r="B53" s="4">
        <v>6450</v>
      </c>
      <c r="C53" s="1" t="s">
        <v>836</v>
      </c>
    </row>
    <row r="54" spans="2:3">
      <c r="B54" s="4">
        <v>6510</v>
      </c>
      <c r="C54" s="1" t="s">
        <v>837</v>
      </c>
    </row>
    <row r="55" spans="2:3">
      <c r="B55" s="4" t="s">
        <v>146</v>
      </c>
      <c r="C55" s="1" t="s">
        <v>838</v>
      </c>
    </row>
    <row r="56" spans="2:3">
      <c r="B56" s="4" t="s">
        <v>143</v>
      </c>
      <c r="C56" s="1" t="s">
        <v>839</v>
      </c>
    </row>
    <row r="57" spans="2:3">
      <c r="B57" s="4">
        <v>7120</v>
      </c>
      <c r="C57" s="1" t="s">
        <v>840</v>
      </c>
    </row>
    <row r="58" spans="2:3">
      <c r="B58" s="4">
        <v>7140</v>
      </c>
      <c r="C58" s="1" t="s">
        <v>841</v>
      </c>
    </row>
    <row r="59" spans="2:3">
      <c r="B59" s="4">
        <v>7150</v>
      </c>
      <c r="C59" s="5" t="s">
        <v>842</v>
      </c>
    </row>
    <row r="60" spans="2:3">
      <c r="B60" s="4">
        <v>7160</v>
      </c>
      <c r="C60" s="1" t="s">
        <v>843</v>
      </c>
    </row>
    <row r="61" spans="2:3">
      <c r="B61" s="4" t="s">
        <v>150</v>
      </c>
      <c r="C61" s="1" t="s">
        <v>844</v>
      </c>
    </row>
    <row r="62" spans="2:3">
      <c r="B62" s="4" t="s">
        <v>151</v>
      </c>
      <c r="C62" s="1" t="s">
        <v>845</v>
      </c>
    </row>
    <row r="63" spans="2:3">
      <c r="B63" s="4">
        <v>7230</v>
      </c>
      <c r="C63" s="1" t="s">
        <v>846</v>
      </c>
    </row>
    <row r="64" spans="2:3">
      <c r="B64" s="4">
        <v>8210</v>
      </c>
      <c r="C64" s="1" t="s">
        <v>847</v>
      </c>
    </row>
    <row r="65" spans="2:3">
      <c r="B65" s="4">
        <v>8220</v>
      </c>
      <c r="C65" s="1" t="s">
        <v>848</v>
      </c>
    </row>
    <row r="66" spans="2:3">
      <c r="B66" s="4">
        <v>8310</v>
      </c>
      <c r="C66" s="1" t="s">
        <v>849</v>
      </c>
    </row>
    <row r="67" spans="2:3">
      <c r="B67" s="4" t="s">
        <v>137</v>
      </c>
      <c r="C67" s="1" t="s">
        <v>850</v>
      </c>
    </row>
    <row r="68" spans="2:3">
      <c r="B68" s="4" t="s">
        <v>138</v>
      </c>
      <c r="C68" s="1" t="s">
        <v>851</v>
      </c>
    </row>
    <row r="69" spans="2:3">
      <c r="B69" s="4">
        <v>9050</v>
      </c>
      <c r="C69" s="1" t="s">
        <v>852</v>
      </c>
    </row>
    <row r="70" spans="2:3">
      <c r="B70" s="4">
        <v>9060</v>
      </c>
      <c r="C70" s="1" t="s">
        <v>853</v>
      </c>
    </row>
    <row r="71" spans="2:3">
      <c r="B71" s="4">
        <v>9070</v>
      </c>
      <c r="C71" s="1" t="s">
        <v>854</v>
      </c>
    </row>
    <row r="72" spans="2:3">
      <c r="B72" s="4" t="s">
        <v>139</v>
      </c>
      <c r="C72" s="1" t="s">
        <v>855</v>
      </c>
    </row>
    <row r="73" spans="2:3">
      <c r="B73" s="4">
        <v>9160</v>
      </c>
      <c r="C73" s="1" t="s">
        <v>856</v>
      </c>
    </row>
    <row r="74" spans="2:3">
      <c r="B74" s="4" t="s">
        <v>147</v>
      </c>
      <c r="C74" s="1" t="s">
        <v>857</v>
      </c>
    </row>
    <row r="75" spans="2:3">
      <c r="B75" s="4" t="s">
        <v>140</v>
      </c>
      <c r="C75" s="1" t="s">
        <v>858</v>
      </c>
    </row>
    <row r="76" spans="2:3">
      <c r="B76" s="4" t="s">
        <v>141</v>
      </c>
      <c r="C76" s="1" t="s">
        <v>859</v>
      </c>
    </row>
    <row r="77" spans="2:3">
      <c r="B77" s="4" t="s">
        <v>148</v>
      </c>
      <c r="C77" s="1" t="s">
        <v>860</v>
      </c>
    </row>
    <row r="78" spans="2:3">
      <c r="B78" s="4" t="s">
        <v>144</v>
      </c>
      <c r="C78" s="1" t="s">
        <v>861</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862</v>
      </c>
    </row>
    <row r="2" spans="1:2">
      <c r="A2" t="s">
        <v>45</v>
      </c>
    </row>
    <row r="3" spans="1:2">
      <c r="A3" t="s">
        <v>863</v>
      </c>
    </row>
    <row r="4" spans="1:2">
      <c r="A4" t="s">
        <v>864</v>
      </c>
    </row>
    <row r="5" spans="1:2">
      <c r="A5" t="s">
        <v>796</v>
      </c>
    </row>
    <row r="6" spans="1:2">
      <c r="A6" t="s">
        <v>799</v>
      </c>
    </row>
    <row r="7" spans="1:2">
      <c r="A7" t="s">
        <v>865</v>
      </c>
    </row>
    <row r="11" spans="1:2">
      <c r="A11" s="8" t="s">
        <v>866</v>
      </c>
    </row>
    <row r="12" spans="1:2">
      <c r="A12" t="s">
        <v>867</v>
      </c>
      <c r="B12" t="s">
        <v>868</v>
      </c>
    </row>
    <row r="13" spans="1:2">
      <c r="A13" t="s">
        <v>869</v>
      </c>
      <c r="B13" t="s">
        <v>870</v>
      </c>
    </row>
    <row r="14" spans="1:2">
      <c r="A14" t="s">
        <v>871</v>
      </c>
      <c r="B14" t="s">
        <v>872</v>
      </c>
    </row>
    <row r="15" spans="1:2">
      <c r="A15" t="s">
        <v>873</v>
      </c>
      <c r="B15" t="s">
        <v>874</v>
      </c>
    </row>
    <row r="17" spans="1:3">
      <c r="A17" t="s">
        <v>61</v>
      </c>
    </row>
    <row r="18" spans="1:3">
      <c r="A18" t="s">
        <v>43</v>
      </c>
    </row>
    <row r="19" spans="1:3">
      <c r="A19" t="s">
        <v>865</v>
      </c>
    </row>
    <row r="20" spans="1:3">
      <c r="A20" t="s">
        <v>875</v>
      </c>
    </row>
    <row r="21" spans="1:3">
      <c r="A21" t="s">
        <v>799</v>
      </c>
    </row>
    <row r="23" spans="1:3">
      <c r="A23" t="s">
        <v>876</v>
      </c>
      <c r="B23" t="s">
        <v>877</v>
      </c>
      <c r="C23" t="s">
        <v>878</v>
      </c>
    </row>
    <row r="24" spans="1:3">
      <c r="A24" t="s">
        <v>867</v>
      </c>
      <c r="B24" t="s">
        <v>879</v>
      </c>
      <c r="C24" t="s">
        <v>880</v>
      </c>
    </row>
    <row r="25" spans="1:3">
      <c r="A25" t="s">
        <v>881</v>
      </c>
      <c r="B25" t="s">
        <v>882</v>
      </c>
      <c r="C25" t="s">
        <v>883</v>
      </c>
    </row>
    <row r="26" spans="1:3" ht="16.149999999999999">
      <c r="A26" t="s">
        <v>884</v>
      </c>
      <c r="B26" t="s">
        <v>885</v>
      </c>
      <c r="C26" t="s">
        <v>886</v>
      </c>
    </row>
    <row r="27" spans="1:3">
      <c r="A27" t="s">
        <v>887</v>
      </c>
      <c r="B27" t="s">
        <v>888</v>
      </c>
      <c r="C27" t="s">
        <v>889</v>
      </c>
    </row>
    <row r="28" spans="1:3">
      <c r="A28" t="s">
        <v>890</v>
      </c>
      <c r="B28" t="s">
        <v>891</v>
      </c>
      <c r="C28" t="s">
        <v>892</v>
      </c>
    </row>
    <row r="29" spans="1:3">
      <c r="A29" t="s">
        <v>893</v>
      </c>
      <c r="B29" t="s">
        <v>894</v>
      </c>
      <c r="C29" t="s">
        <v>895</v>
      </c>
    </row>
    <row r="30" spans="1:3">
      <c r="A30" t="s">
        <v>896</v>
      </c>
      <c r="B30" t="s">
        <v>897</v>
      </c>
      <c r="C30" t="s">
        <v>898</v>
      </c>
    </row>
    <row r="31" spans="1:3">
      <c r="A31" t="s">
        <v>899</v>
      </c>
      <c r="B31" t="s">
        <v>900</v>
      </c>
      <c r="C31" t="s">
        <v>901</v>
      </c>
    </row>
    <row r="32" spans="1:3">
      <c r="A32" t="s">
        <v>902</v>
      </c>
      <c r="B32" t="s">
        <v>903</v>
      </c>
      <c r="C32" t="s">
        <v>904</v>
      </c>
    </row>
    <row r="33" spans="1:3">
      <c r="A33" t="s">
        <v>905</v>
      </c>
      <c r="B33" t="s">
        <v>906</v>
      </c>
      <c r="C33" t="s">
        <v>907</v>
      </c>
    </row>
    <row r="34" spans="1:3">
      <c r="A34" t="s">
        <v>908</v>
      </c>
      <c r="B34" t="s">
        <v>909</v>
      </c>
      <c r="C34" t="s">
        <v>910</v>
      </c>
    </row>
    <row r="35" spans="1:3">
      <c r="A35" t="s">
        <v>911</v>
      </c>
      <c r="B35" t="s">
        <v>912</v>
      </c>
      <c r="C35" t="s">
        <v>913</v>
      </c>
    </row>
    <row r="36" spans="1:3">
      <c r="A36" t="s">
        <v>914</v>
      </c>
      <c r="B36" t="s">
        <v>915</v>
      </c>
      <c r="C36" t="s">
        <v>916</v>
      </c>
    </row>
    <row r="37" spans="1:3">
      <c r="A37" t="s">
        <v>917</v>
      </c>
      <c r="B37" t="s">
        <v>918</v>
      </c>
      <c r="C37" t="s">
        <v>919</v>
      </c>
    </row>
    <row r="38" spans="1:3">
      <c r="A38" t="s">
        <v>920</v>
      </c>
      <c r="B38" t="s">
        <v>921</v>
      </c>
      <c r="C38" t="s">
        <v>922</v>
      </c>
    </row>
    <row r="39" spans="1:3">
      <c r="A39" t="s">
        <v>923</v>
      </c>
      <c r="B39" t="s">
        <v>924</v>
      </c>
      <c r="C39" t="s">
        <v>925</v>
      </c>
    </row>
    <row r="40" spans="1:3">
      <c r="A40" t="s">
        <v>926</v>
      </c>
      <c r="B40" t="s">
        <v>927</v>
      </c>
      <c r="C40" t="s">
        <v>928</v>
      </c>
    </row>
    <row r="41" spans="1:3">
      <c r="A41" t="s">
        <v>929</v>
      </c>
      <c r="B41" t="s">
        <v>930</v>
      </c>
      <c r="C41" t="s">
        <v>931</v>
      </c>
    </row>
    <row r="42" spans="1:3">
      <c r="A42" t="s">
        <v>932</v>
      </c>
      <c r="B42" t="s">
        <v>933</v>
      </c>
      <c r="C42" t="s">
        <v>934</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864</v>
      </c>
      <c r="G1" t="s">
        <v>45</v>
      </c>
      <c r="H1" t="s">
        <v>865</v>
      </c>
      <c r="I1" t="s">
        <v>796</v>
      </c>
      <c r="J1" t="s">
        <v>799</v>
      </c>
      <c r="K1" t="s">
        <v>863</v>
      </c>
      <c r="L1" t="s">
        <v>935</v>
      </c>
      <c r="M1" t="s">
        <v>936</v>
      </c>
    </row>
    <row r="2" spans="2:16" ht="43.15">
      <c r="B2" s="16" t="s">
        <v>937</v>
      </c>
      <c r="C2" s="17" t="s">
        <v>938</v>
      </c>
      <c r="D2" s="18">
        <v>1919</v>
      </c>
      <c r="F2" s="16" t="s">
        <v>937</v>
      </c>
      <c r="G2" s="19" t="s">
        <v>172</v>
      </c>
      <c r="H2" s="19" t="s">
        <v>189</v>
      </c>
      <c r="I2" s="19" t="s">
        <v>939</v>
      </c>
      <c r="J2" s="19" t="s">
        <v>218</v>
      </c>
      <c r="K2" s="19" t="s">
        <v>940</v>
      </c>
      <c r="L2" s="27"/>
      <c r="O2" s="15"/>
      <c r="P2" s="27"/>
    </row>
    <row r="3" spans="2:16" ht="28.9">
      <c r="B3" s="19" t="s">
        <v>174</v>
      </c>
      <c r="C3" s="20" t="s">
        <v>205</v>
      </c>
      <c r="D3" s="18">
        <v>1936</v>
      </c>
      <c r="F3" s="19" t="s">
        <v>174</v>
      </c>
      <c r="G3" s="19" t="s">
        <v>195</v>
      </c>
      <c r="I3" s="19" t="s">
        <v>941</v>
      </c>
      <c r="J3" s="19" t="s">
        <v>942</v>
      </c>
      <c r="K3" s="19" t="s">
        <v>943</v>
      </c>
      <c r="L3" s="27"/>
      <c r="O3" s="15"/>
      <c r="P3" s="27"/>
    </row>
    <row r="4" spans="2:16">
      <c r="B4" s="16" t="s">
        <v>944</v>
      </c>
      <c r="C4" s="17" t="s">
        <v>945</v>
      </c>
      <c r="D4" s="18">
        <v>1929</v>
      </c>
      <c r="F4" s="16" t="s">
        <v>944</v>
      </c>
      <c r="I4" s="16" t="s">
        <v>946</v>
      </c>
      <c r="J4" s="19" t="s">
        <v>254</v>
      </c>
      <c r="K4" s="16" t="s">
        <v>947</v>
      </c>
      <c r="L4" s="27"/>
      <c r="O4" s="15"/>
      <c r="P4" s="27"/>
    </row>
    <row r="5" spans="2:16">
      <c r="B5" s="19" t="s">
        <v>206</v>
      </c>
      <c r="C5" s="20" t="s">
        <v>228</v>
      </c>
      <c r="D5" s="18">
        <v>1920</v>
      </c>
      <c r="F5" s="19" t="s">
        <v>206</v>
      </c>
      <c r="I5" s="19" t="s">
        <v>948</v>
      </c>
      <c r="J5" s="19" t="s">
        <v>261</v>
      </c>
      <c r="K5" s="16" t="s">
        <v>949</v>
      </c>
      <c r="L5" s="27"/>
      <c r="O5" s="15"/>
      <c r="P5" s="27"/>
    </row>
    <row r="6" spans="2:16">
      <c r="B6" s="16" t="s">
        <v>950</v>
      </c>
      <c r="C6" s="17" t="s">
        <v>951</v>
      </c>
      <c r="D6" s="18">
        <v>4030</v>
      </c>
      <c r="F6" s="16" t="s">
        <v>950</v>
      </c>
      <c r="G6" s="15"/>
      <c r="H6" s="27"/>
      <c r="I6" s="19" t="s">
        <v>952</v>
      </c>
      <c r="J6" s="25" t="s">
        <v>953</v>
      </c>
      <c r="K6" s="19" t="s">
        <v>193</v>
      </c>
      <c r="L6" s="27"/>
      <c r="O6" s="14"/>
      <c r="P6" s="27"/>
    </row>
    <row r="7" spans="2:16">
      <c r="B7" s="19" t="s">
        <v>243</v>
      </c>
      <c r="C7" s="20" t="s">
        <v>263</v>
      </c>
      <c r="D7" s="18">
        <v>1086</v>
      </c>
      <c r="F7" s="19" t="s">
        <v>243</v>
      </c>
      <c r="I7" s="19" t="s">
        <v>954</v>
      </c>
      <c r="J7" s="26" t="s">
        <v>234</v>
      </c>
      <c r="K7" s="16" t="s">
        <v>955</v>
      </c>
      <c r="L7" s="27"/>
      <c r="O7" s="15"/>
      <c r="P7" s="27"/>
    </row>
    <row r="8" spans="2:16" ht="28.9">
      <c r="B8" s="19" t="s">
        <v>250</v>
      </c>
      <c r="C8" s="20" t="s">
        <v>270</v>
      </c>
      <c r="D8" s="18">
        <v>1081</v>
      </c>
      <c r="F8" s="19" t="s">
        <v>250</v>
      </c>
      <c r="I8" s="19" t="s">
        <v>956</v>
      </c>
      <c r="J8" s="26" t="s">
        <v>287</v>
      </c>
      <c r="K8" s="16" t="s">
        <v>957</v>
      </c>
      <c r="L8" s="27"/>
      <c r="O8" s="15"/>
      <c r="P8" s="27"/>
    </row>
    <row r="9" spans="2:16" ht="28.9">
      <c r="B9" s="19" t="s">
        <v>271</v>
      </c>
      <c r="C9" s="20" t="s">
        <v>288</v>
      </c>
      <c r="D9" s="18">
        <v>1065</v>
      </c>
      <c r="F9" s="19" t="s">
        <v>271</v>
      </c>
      <c r="I9" s="16" t="s">
        <v>958</v>
      </c>
      <c r="J9" s="26" t="s">
        <v>397</v>
      </c>
      <c r="K9" s="19" t="s">
        <v>959</v>
      </c>
      <c r="L9" s="27"/>
      <c r="O9" s="15"/>
      <c r="P9" s="27"/>
    </row>
    <row r="10" spans="2:16">
      <c r="B10" s="19" t="s">
        <v>289</v>
      </c>
      <c r="C10" s="20" t="s">
        <v>306</v>
      </c>
      <c r="D10" s="18">
        <v>1082</v>
      </c>
      <c r="F10" s="19" t="s">
        <v>289</v>
      </c>
      <c r="G10" s="15"/>
      <c r="H10" s="27"/>
      <c r="I10" s="19" t="s">
        <v>204</v>
      </c>
      <c r="J10" s="26" t="s">
        <v>423</v>
      </c>
      <c r="K10" s="16" t="s">
        <v>960</v>
      </c>
      <c r="L10" s="27"/>
      <c r="O10" s="15"/>
      <c r="P10" s="27"/>
    </row>
    <row r="11" spans="2:16" ht="28.9">
      <c r="B11" s="19" t="s">
        <v>307</v>
      </c>
      <c r="C11" s="20" t="s">
        <v>324</v>
      </c>
      <c r="D11" s="18">
        <v>6169</v>
      </c>
      <c r="F11" s="19" t="s">
        <v>307</v>
      </c>
      <c r="G11" s="21"/>
      <c r="H11" s="27"/>
      <c r="I11" s="19" t="s">
        <v>961</v>
      </c>
      <c r="J11" s="26" t="s">
        <v>962</v>
      </c>
      <c r="K11" s="16" t="s">
        <v>963</v>
      </c>
      <c r="L11" s="27"/>
      <c r="O11" s="15"/>
    </row>
    <row r="12" spans="2:16">
      <c r="B12" s="19" t="s">
        <v>964</v>
      </c>
      <c r="C12" s="20" t="s">
        <v>965</v>
      </c>
      <c r="D12" s="18">
        <v>1042</v>
      </c>
      <c r="F12" s="19" t="s">
        <v>964</v>
      </c>
      <c r="G12" s="14"/>
      <c r="H12" s="27"/>
      <c r="J12" s="26" t="s">
        <v>520</v>
      </c>
      <c r="K12" s="19" t="s">
        <v>203</v>
      </c>
      <c r="O12" s="15"/>
      <c r="P12" s="27"/>
    </row>
    <row r="13" spans="2:16">
      <c r="B13" s="19" t="s">
        <v>966</v>
      </c>
      <c r="C13" s="20" t="s">
        <v>967</v>
      </c>
      <c r="D13" s="18">
        <v>1060</v>
      </c>
      <c r="F13" s="19" t="s">
        <v>966</v>
      </c>
      <c r="G13" s="14"/>
      <c r="H13" s="27"/>
      <c r="J13" s="26" t="s">
        <v>522</v>
      </c>
      <c r="O13" s="15"/>
      <c r="P13" s="27"/>
    </row>
    <row r="14" spans="2:16">
      <c r="B14" s="19" t="s">
        <v>968</v>
      </c>
      <c r="C14" s="20" t="s">
        <v>969</v>
      </c>
      <c r="D14" s="18">
        <v>6177</v>
      </c>
      <c r="F14" s="19" t="s">
        <v>968</v>
      </c>
      <c r="G14" s="15"/>
      <c r="H14" s="27"/>
      <c r="J14" s="26" t="s">
        <v>524</v>
      </c>
      <c r="O14" s="15"/>
      <c r="P14" s="27"/>
    </row>
    <row r="15" spans="2:16" ht="28.9">
      <c r="B15" s="19" t="s">
        <v>331</v>
      </c>
      <c r="C15" s="20" t="s">
        <v>348</v>
      </c>
      <c r="D15" s="18">
        <v>1029</v>
      </c>
      <c r="F15" s="19" t="s">
        <v>331</v>
      </c>
      <c r="G15" s="14"/>
      <c r="H15" s="27"/>
      <c r="J15" s="26" t="s">
        <v>970</v>
      </c>
      <c r="O15" s="15"/>
      <c r="P15" s="27"/>
    </row>
    <row r="16" spans="2:16">
      <c r="B16" s="19" t="s">
        <v>971</v>
      </c>
      <c r="C16" s="20" t="s">
        <v>972</v>
      </c>
      <c r="D16" s="18">
        <v>1037</v>
      </c>
      <c r="F16" s="19" t="s">
        <v>971</v>
      </c>
      <c r="G16" s="14"/>
      <c r="H16" s="27"/>
      <c r="J16" s="25" t="s">
        <v>973</v>
      </c>
      <c r="O16" s="14"/>
      <c r="P16" s="27"/>
    </row>
    <row r="17" spans="2:16" ht="28.9">
      <c r="B17" s="19" t="s">
        <v>349</v>
      </c>
      <c r="C17" s="20" t="s">
        <v>364</v>
      </c>
      <c r="D17" s="18">
        <v>1084</v>
      </c>
      <c r="F17" s="19" t="s">
        <v>349</v>
      </c>
      <c r="G17" s="15"/>
      <c r="H17" s="27"/>
      <c r="J17" s="26" t="s">
        <v>578</v>
      </c>
      <c r="O17" s="15"/>
      <c r="P17" s="27"/>
    </row>
    <row r="18" spans="2:16" ht="28.9">
      <c r="B18" s="19" t="s">
        <v>355</v>
      </c>
      <c r="C18" s="20" t="s">
        <v>369</v>
      </c>
      <c r="D18" s="18">
        <v>1924</v>
      </c>
      <c r="F18" s="19" t="s">
        <v>355</v>
      </c>
      <c r="G18" s="14"/>
      <c r="H18" s="27"/>
      <c r="J18" s="26" t="s">
        <v>588</v>
      </c>
      <c r="O18" s="15"/>
    </row>
    <row r="19" spans="2:16" ht="28.9">
      <c r="B19" s="19" t="s">
        <v>360</v>
      </c>
      <c r="C19" s="20" t="s">
        <v>374</v>
      </c>
      <c r="D19" s="18">
        <v>4021</v>
      </c>
      <c r="F19" s="19" t="s">
        <v>360</v>
      </c>
      <c r="G19" s="14"/>
      <c r="H19" s="27"/>
      <c r="J19" s="26" t="s">
        <v>590</v>
      </c>
      <c r="O19" s="15"/>
      <c r="P19" s="27"/>
    </row>
    <row r="20" spans="2:16" ht="28.9">
      <c r="B20" s="19" t="s">
        <v>974</v>
      </c>
      <c r="C20" s="20" t="s">
        <v>975</v>
      </c>
      <c r="D20" s="18">
        <v>1926</v>
      </c>
      <c r="F20" s="19" t="s">
        <v>974</v>
      </c>
      <c r="G20" s="15"/>
      <c r="H20" s="27"/>
      <c r="J20" s="26" t="s">
        <v>608</v>
      </c>
      <c r="O20" s="15"/>
      <c r="P20" s="27"/>
    </row>
    <row r="21" spans="2:16">
      <c r="B21" s="19" t="s">
        <v>375</v>
      </c>
      <c r="C21" s="20" t="s">
        <v>387</v>
      </c>
      <c r="D21" s="18">
        <v>1032</v>
      </c>
      <c r="F21" s="19" t="s">
        <v>375</v>
      </c>
    </row>
    <row r="22" spans="2:16" ht="28.9">
      <c r="B22" s="19" t="s">
        <v>380</v>
      </c>
      <c r="C22" s="20" t="s">
        <v>391</v>
      </c>
      <c r="D22" s="18">
        <v>1014</v>
      </c>
      <c r="F22" s="19" t="s">
        <v>380</v>
      </c>
    </row>
    <row r="23" spans="2:16" ht="28.9">
      <c r="B23" s="19" t="s">
        <v>384</v>
      </c>
      <c r="C23" s="20" t="s">
        <v>395</v>
      </c>
      <c r="D23" s="18">
        <v>1015</v>
      </c>
      <c r="F23" s="19" t="s">
        <v>384</v>
      </c>
    </row>
    <row r="24" spans="2:16" ht="28.9">
      <c r="B24" s="19" t="s">
        <v>388</v>
      </c>
      <c r="C24" s="20" t="s">
        <v>398</v>
      </c>
      <c r="D24" s="18">
        <v>1013</v>
      </c>
      <c r="F24" s="19" t="s">
        <v>388</v>
      </c>
    </row>
    <row r="25" spans="2:16" ht="28.9">
      <c r="B25" s="16" t="s">
        <v>392</v>
      </c>
      <c r="C25" s="17" t="s">
        <v>401</v>
      </c>
      <c r="D25" s="18">
        <v>1016</v>
      </c>
      <c r="F25" s="16" t="s">
        <v>392</v>
      </c>
    </row>
    <row r="26" spans="2:16">
      <c r="B26" s="19" t="s">
        <v>976</v>
      </c>
      <c r="C26" s="20" t="s">
        <v>977</v>
      </c>
      <c r="D26" s="18">
        <v>4044</v>
      </c>
      <c r="F26" s="19" t="s">
        <v>976</v>
      </c>
    </row>
    <row r="27" spans="2:16" ht="28.9">
      <c r="B27" s="19" t="s">
        <v>172</v>
      </c>
      <c r="C27" s="20" t="s">
        <v>173</v>
      </c>
      <c r="D27" s="18">
        <v>1188</v>
      </c>
    </row>
    <row r="28" spans="2:16">
      <c r="B28" s="19" t="s">
        <v>195</v>
      </c>
      <c r="C28" s="20" t="s">
        <v>196</v>
      </c>
      <c r="D28" s="18">
        <v>1166</v>
      </c>
    </row>
    <row r="29" spans="2:16">
      <c r="B29" s="19" t="s">
        <v>189</v>
      </c>
      <c r="C29" s="20" t="s">
        <v>545</v>
      </c>
      <c r="D29" s="18">
        <v>1220</v>
      </c>
    </row>
    <row r="30" spans="2:16">
      <c r="B30" s="19" t="s">
        <v>940</v>
      </c>
      <c r="C30" s="20" t="s">
        <v>978</v>
      </c>
      <c r="D30" s="18">
        <v>1103</v>
      </c>
    </row>
    <row r="31" spans="2:16">
      <c r="B31" s="19" t="s">
        <v>943</v>
      </c>
      <c r="C31" s="22" t="s">
        <v>979</v>
      </c>
      <c r="D31" s="18">
        <v>1130</v>
      </c>
    </row>
    <row r="32" spans="2:16">
      <c r="B32" s="16" t="s">
        <v>947</v>
      </c>
      <c r="C32" s="17" t="s">
        <v>980</v>
      </c>
      <c r="D32" s="18">
        <v>1149</v>
      </c>
    </row>
    <row r="33" spans="2:4">
      <c r="B33" s="16" t="s">
        <v>949</v>
      </c>
      <c r="C33" s="17" t="s">
        <v>981</v>
      </c>
      <c r="D33" s="18">
        <v>1163</v>
      </c>
    </row>
    <row r="34" spans="2:4">
      <c r="B34" s="19" t="s">
        <v>193</v>
      </c>
      <c r="C34" s="20" t="s">
        <v>767</v>
      </c>
      <c r="D34" s="18">
        <v>1099</v>
      </c>
    </row>
    <row r="35" spans="2:4">
      <c r="B35" s="16" t="s">
        <v>955</v>
      </c>
      <c r="C35" s="17" t="s">
        <v>982</v>
      </c>
      <c r="D35" s="18">
        <v>1096</v>
      </c>
    </row>
    <row r="36" spans="2:4">
      <c r="B36" s="16" t="s">
        <v>957</v>
      </c>
      <c r="C36" s="17" t="s">
        <v>983</v>
      </c>
      <c r="D36" s="18">
        <v>1145</v>
      </c>
    </row>
    <row r="37" spans="2:4">
      <c r="B37" s="19" t="s">
        <v>959</v>
      </c>
      <c r="C37" s="20" t="s">
        <v>984</v>
      </c>
      <c r="D37" s="18">
        <v>2522</v>
      </c>
    </row>
    <row r="38" spans="2:4">
      <c r="B38" s="16" t="s">
        <v>960</v>
      </c>
      <c r="C38" s="17" t="s">
        <v>985</v>
      </c>
      <c r="D38" s="18">
        <v>5339</v>
      </c>
    </row>
    <row r="39" spans="2:4" ht="28.9">
      <c r="B39" s="16" t="s">
        <v>963</v>
      </c>
      <c r="C39" s="17" t="s">
        <v>986</v>
      </c>
      <c r="D39" s="18">
        <v>5348</v>
      </c>
    </row>
    <row r="40" spans="2:4">
      <c r="B40" s="19" t="s">
        <v>203</v>
      </c>
      <c r="C40" s="20" t="s">
        <v>768</v>
      </c>
      <c r="D40" s="18">
        <v>1106</v>
      </c>
    </row>
    <row r="41" spans="2:4">
      <c r="B41" s="19" t="s">
        <v>939</v>
      </c>
      <c r="C41" s="20" t="s">
        <v>987</v>
      </c>
      <c r="D41" s="18">
        <v>1308</v>
      </c>
    </row>
    <row r="42" spans="2:4">
      <c r="B42" s="19" t="s">
        <v>941</v>
      </c>
      <c r="C42" s="20" t="s">
        <v>988</v>
      </c>
      <c r="D42" s="18">
        <v>1352</v>
      </c>
    </row>
    <row r="43" spans="2:4">
      <c r="B43" s="16" t="s">
        <v>946</v>
      </c>
      <c r="C43" s="17" t="s">
        <v>989</v>
      </c>
      <c r="D43" s="18">
        <v>1337</v>
      </c>
    </row>
    <row r="44" spans="2:4">
      <c r="B44" s="19" t="s">
        <v>948</v>
      </c>
      <c r="C44" s="20" t="s">
        <v>990</v>
      </c>
      <c r="D44" s="18">
        <v>1364</v>
      </c>
    </row>
    <row r="45" spans="2:4">
      <c r="B45" s="19" t="s">
        <v>952</v>
      </c>
      <c r="C45" s="20" t="s">
        <v>991</v>
      </c>
      <c r="D45" s="18">
        <v>1355</v>
      </c>
    </row>
    <row r="46" spans="2:4">
      <c r="B46" s="19" t="s">
        <v>954</v>
      </c>
      <c r="C46" s="20" t="s">
        <v>992</v>
      </c>
      <c r="D46" s="18">
        <v>1361</v>
      </c>
    </row>
    <row r="47" spans="2:4">
      <c r="B47" s="19" t="s">
        <v>956</v>
      </c>
      <c r="C47" s="20" t="s">
        <v>993</v>
      </c>
      <c r="D47" s="18">
        <v>1318</v>
      </c>
    </row>
    <row r="48" spans="2:4">
      <c r="B48" s="16" t="s">
        <v>958</v>
      </c>
      <c r="C48" s="17" t="s">
        <v>994</v>
      </c>
      <c r="D48" s="18">
        <v>1351</v>
      </c>
    </row>
    <row r="49" spans="2:4">
      <c r="B49" s="19" t="s">
        <v>204</v>
      </c>
      <c r="C49" s="20" t="s">
        <v>773</v>
      </c>
      <c r="D49" s="18">
        <v>1910</v>
      </c>
    </row>
    <row r="50" spans="2:4">
      <c r="B50" s="19" t="s">
        <v>961</v>
      </c>
      <c r="C50" s="20" t="s">
        <v>995</v>
      </c>
      <c r="D50" s="18">
        <v>1354</v>
      </c>
    </row>
    <row r="51" spans="2:4">
      <c r="B51" s="19" t="s">
        <v>218</v>
      </c>
      <c r="C51" s="20" t="s">
        <v>579</v>
      </c>
      <c r="D51" s="18">
        <v>1386</v>
      </c>
    </row>
    <row r="52" spans="2:4">
      <c r="B52" s="19" t="s">
        <v>942</v>
      </c>
      <c r="C52" s="20" t="s">
        <v>996</v>
      </c>
      <c r="D52" s="18">
        <v>1381</v>
      </c>
    </row>
    <row r="53" spans="2:4">
      <c r="B53" s="19" t="s">
        <v>254</v>
      </c>
      <c r="C53" s="20" t="s">
        <v>589</v>
      </c>
      <c r="D53" s="18">
        <v>1983</v>
      </c>
    </row>
    <row r="54" spans="2:4">
      <c r="B54" s="19" t="s">
        <v>261</v>
      </c>
      <c r="C54" s="20" t="s">
        <v>591</v>
      </c>
      <c r="D54" s="18">
        <v>6216</v>
      </c>
    </row>
    <row r="55" spans="2:4">
      <c r="B55" s="25" t="s">
        <v>953</v>
      </c>
      <c r="C55" s="17" t="s">
        <v>997</v>
      </c>
      <c r="D55" s="18">
        <v>1939</v>
      </c>
    </row>
    <row r="56" spans="2:4">
      <c r="B56" s="26" t="s">
        <v>234</v>
      </c>
      <c r="C56" s="20" t="s">
        <v>627</v>
      </c>
      <c r="D56" s="18">
        <v>1617</v>
      </c>
    </row>
    <row r="57" spans="2:4">
      <c r="B57" s="26" t="s">
        <v>287</v>
      </c>
      <c r="C57" s="20" t="s">
        <v>635</v>
      </c>
      <c r="D57" s="18">
        <v>1419</v>
      </c>
    </row>
    <row r="58" spans="2:4">
      <c r="B58" s="26" t="s">
        <v>397</v>
      </c>
      <c r="C58" s="20" t="s">
        <v>656</v>
      </c>
      <c r="D58" s="18">
        <v>1951</v>
      </c>
    </row>
    <row r="59" spans="2:4">
      <c r="B59" s="26" t="s">
        <v>423</v>
      </c>
      <c r="C59" s="20" t="s">
        <v>668</v>
      </c>
      <c r="D59" s="18">
        <v>1902</v>
      </c>
    </row>
    <row r="60" spans="2:4">
      <c r="B60" s="26" t="s">
        <v>962</v>
      </c>
      <c r="C60" s="20" t="s">
        <v>998</v>
      </c>
      <c r="D60" s="1" t="s">
        <v>999</v>
      </c>
    </row>
    <row r="61" spans="2:4">
      <c r="B61" s="26" t="s">
        <v>520</v>
      </c>
      <c r="C61" s="20" t="s">
        <v>716</v>
      </c>
      <c r="D61" s="18">
        <v>1758</v>
      </c>
    </row>
    <row r="62" spans="2:4">
      <c r="B62" s="26" t="s">
        <v>522</v>
      </c>
      <c r="C62" s="20" t="s">
        <v>717</v>
      </c>
      <c r="D62" s="18">
        <v>2216</v>
      </c>
    </row>
    <row r="63" spans="2:4">
      <c r="B63" s="26" t="s">
        <v>524</v>
      </c>
      <c r="C63" s="20" t="s">
        <v>718</v>
      </c>
      <c r="D63" s="18">
        <v>1903</v>
      </c>
    </row>
    <row r="64" spans="2:4">
      <c r="B64" s="26" t="s">
        <v>970</v>
      </c>
      <c r="C64" s="20" t="s">
        <v>1000</v>
      </c>
      <c r="D64" s="18">
        <v>1833</v>
      </c>
    </row>
    <row r="65" spans="2:4">
      <c r="B65" s="25" t="s">
        <v>973</v>
      </c>
      <c r="C65" s="17" t="s">
        <v>1001</v>
      </c>
      <c r="D65" s="18">
        <v>1963</v>
      </c>
    </row>
    <row r="66" spans="2:4">
      <c r="B66" s="26" t="s">
        <v>578</v>
      </c>
      <c r="C66" s="20" t="s">
        <v>745</v>
      </c>
      <c r="D66" s="18">
        <v>1477</v>
      </c>
    </row>
    <row r="67" spans="2:4">
      <c r="B67" s="26" t="s">
        <v>588</v>
      </c>
      <c r="C67" s="20" t="s">
        <v>750</v>
      </c>
      <c r="D67" s="1" t="s">
        <v>999</v>
      </c>
    </row>
    <row r="68" spans="2:4">
      <c r="B68" s="26" t="s">
        <v>590</v>
      </c>
      <c r="C68" s="20" t="s">
        <v>751</v>
      </c>
      <c r="D68" s="18">
        <v>1528</v>
      </c>
    </row>
    <row r="69" spans="2:4">
      <c r="B69" s="26" t="s">
        <v>608</v>
      </c>
      <c r="C69" s="20" t="s">
        <v>760</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32694F76-5159-4CE1-8F5C-378E897FA064}"/>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2022-12-28T13:33:29Z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