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9" documentId="13_ncr:1_{2F2BC58A-EC46-40ED-AD8F-B2D895139A8E}" xr6:coauthVersionLast="47" xr6:coauthVersionMax="47" xr10:uidLastSave="{AF6164D9-872F-4152-8550-AADC18673E40}"/>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Anketa!$A$24:$J$34</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E897" i="15"/>
  <c r="E898" i="15"/>
  <c r="E899" i="15"/>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3" i="1"/>
  <c r="G49" i="1"/>
  <c r="G36" i="1"/>
  <c r="G37" i="1"/>
  <c r="K40" i="1"/>
  <c r="I40" i="1"/>
  <c r="F897" i="15" l="1"/>
  <c r="F896" i="15"/>
  <c r="F899" i="15"/>
  <c r="F898"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23" i="1" s="1"/>
  <c r="H179" i="13"/>
  <c r="H49" i="1" s="1"/>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0" i="1" l="1"/>
  <c r="H57" i="1" l="1"/>
  <c r="H58" i="1"/>
  <c r="H59" i="1"/>
  <c r="H60" i="1"/>
  <c r="H61" i="1"/>
  <c r="H62" i="1"/>
  <c r="H56" i="1"/>
  <c r="H50" i="1"/>
  <c r="H51" i="1"/>
  <c r="H52" i="1"/>
  <c r="H48" i="1"/>
  <c r="G65" i="1"/>
  <c r="B31" i="1" l="1"/>
  <c r="C31" i="1"/>
  <c r="F31" i="1" l="1"/>
</calcChain>
</file>

<file path=xl/sharedStrings.xml><?xml version="1.0" encoding="utf-8"?>
<sst xmlns="http://schemas.openxmlformats.org/spreadsheetml/2006/main" count="2969" uniqueCount="1015">
  <si>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</si>
  <si>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</si>
  <si>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</si>
  <si>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</si>
  <si>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</si>
  <si>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</si>
  <si>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</si>
  <si>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</si>
  <si>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</si>
  <si>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</si>
  <si>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</si>
  <si>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</si>
  <si>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</si>
  <si>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</si>
  <si>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</si>
  <si>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</si>
  <si>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Grīdnieku tīrelis</t>
  </si>
  <si>
    <t>1.6.</t>
  </si>
  <si>
    <t>Priekšlikuma sagatavošanas datums</t>
  </si>
  <si>
    <t>12.10.2022.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</si>
  <si>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</si>
  <si>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</si>
  <si>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</si>
  <si>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</si>
  <si>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</si>
  <si>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</si>
  <si>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</si>
  <si>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</si>
  <si>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</si>
  <si>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</si>
  <si>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</si>
  <si>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</si>
  <si>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</si>
  <si>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</si>
  <si>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</si>
  <si>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</si>
  <si>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</si>
  <si>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</si>
  <si>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</si>
  <si>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</si>
  <si>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</si>
  <si>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</si>
  <si>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</si>
  <si>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</si>
  <si>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</si>
  <si>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</si>
  <si>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</si>
  <si>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</si>
  <si>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</si>
  <si>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</si>
  <si>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</si>
  <si>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</si>
  <si>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</si>
  <si>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</si>
  <si>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</si>
  <si>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</si>
  <si>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</si>
  <si>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</si>
  <si>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</si>
  <si>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</si>
  <si>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</si>
  <si>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</si>
  <si>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</si>
  <si>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</si>
  <si>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</si>
  <si>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</si>
  <si>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</si>
  <si>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r>
      <t>Odontoschisma denudatum</t>
    </r>
    <r>
      <rPr>
        <sz val="11"/>
        <color theme="1"/>
        <rFont val="Calibri"/>
        <family val="2"/>
        <scheme val="minor"/>
      </rPr>
      <t xml:space="preserve"> </t>
    </r>
  </si>
  <si>
    <t xml:space="preserve">Kailā apaļlape </t>
  </si>
  <si>
    <t>p</t>
  </si>
  <si>
    <t>–</t>
  </si>
  <si>
    <t>localities</t>
  </si>
  <si>
    <t>R</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</si>
  <si>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</si>
  <si>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</si>
  <si>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</si>
  <si>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</si>
  <si>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</si>
  <si>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</si>
  <si>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</si>
  <si>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</si>
  <si>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</si>
  <si>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</si>
  <si>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</si>
  <si>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</si>
  <si>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</si>
  <si>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</si>
  <si>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</si>
  <si>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</si>
  <si>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</si>
  <si>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</si>
  <si>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</si>
  <si>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</si>
  <si>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</si>
  <si>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</si>
  <si>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</si>
  <si>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</si>
  <si>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</si>
  <si>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</si>
  <si>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</si>
  <si>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</si>
  <si>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0,075501 ha</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</si>
  <si>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</si>
  <si>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</si>
  <si>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</si>
  <si>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</si>
  <si>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</si>
  <si>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</si>
  <si>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</si>
  <si>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</si>
  <si>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</si>
  <si>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</si>
  <si>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</si>
  <si>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</si>
  <si>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</si>
  <si>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</si>
  <si>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t>Teritorijā atrodas pūcēm, dzeņiem un citām īpaši aizsargājamām putnu sugām piemērotas dzīvotnes un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Projekta "Dabas skaitīšana" ietvaros teritorijā konstatēta reta un īpaši aizsargājama sūnu suga -  kailā apaļlape </t>
    </r>
    <r>
      <rPr>
        <i/>
        <sz val="11"/>
        <color theme="1"/>
        <rFont val="Calibri"/>
        <family val="2"/>
        <scheme val="minor"/>
      </rPr>
      <t xml:space="preserve">Odontoschisma denudatum, </t>
    </r>
    <r>
      <rPr>
        <sz val="11"/>
        <color theme="1"/>
        <rFont val="Calibri"/>
        <family val="2"/>
        <scheme val="minor"/>
      </rPr>
      <t xml:space="preserve">kuras aizsardzībai var veidot mikroliegumu. </t>
    </r>
  </si>
  <si>
    <t>4.6. Atsauces</t>
  </si>
  <si>
    <r>
      <t xml:space="preserve">Pamatdati: https://ozols.gov.lv/ozols/; Sugas aizsardzības plāns "Dzeņi": https://www.daba.gov.lv/lv/media/10646/download; Sugas aizsardzības plāns "Pūces": https://www.daba.gov.lv/lv/media/5890/download;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https://pubag.nal.usda.gov/catalog/7698668;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t>
    </r>
  </si>
  <si>
    <t>4.6. Teritorijas izveidošanas mērķis</t>
  </si>
  <si>
    <t xml:space="preserve">Nodrošināt Eiropas nozīmes aizsargājamo biotopu: neskarti augstie purvi (7110*), staignāju meži (9080*), purvaini meži (91D0*), veci vai dabiski boreāli meži (9010*)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</si>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</sst>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8">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19" fillId="0" borderId="1" xfId="0" applyFont="1" applyBorder="1" applyAlignment="1">
      <alignment horizontal="center" vertical="center" wrapText="1"/>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0" fontId="5" fillId="2" borderId="1"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2" borderId="1" xfId="0" applyFill="1" applyBorder="1" applyAlignment="1">
      <alignment horizontal="center" vertical="center" wrapText="1"/>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vertical="top" wrapText="1"/>
    </xf>
    <xf numFmtId="0" fontId="0" fillId="0" borderId="1" xfId="0" applyBorder="1" applyAlignment="1">
      <alignment horizontal="center" vertical="top"/>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3"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3" borderId="5" xfId="0" applyFill="1" applyBorder="1" applyAlignment="1">
      <alignment horizontal="center"/>
    </xf>
    <xf numFmtId="0" fontId="0" fillId="3"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3" borderId="2" xfId="0" applyNumberFormat="1" applyFill="1" applyBorder="1" applyAlignment="1">
      <alignment horizontal="center" vertical="center" wrapText="1"/>
    </xf>
    <xf numFmtId="2" fontId="0" fillId="3" borderId="4" xfId="0" applyNumberFormat="1" applyFill="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5" borderId="1" xfId="0" applyFill="1" applyBorder="1" applyAlignment="1" applyProtection="1">
      <alignment horizontal="center" vertical="center" wrapText="1"/>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6" fillId="2" borderId="28" xfId="0" applyFont="1" applyFill="1" applyBorder="1" applyAlignment="1">
      <alignment horizontal="left" vertical="top"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0" fillId="0" borderId="8" xfId="0" applyBorder="1" applyAlignment="1">
      <alignment horizontal="center" vertical="center"/>
    </xf>
    <xf numFmtId="0" fontId="4" fillId="2" borderId="1" xfId="0" applyFont="1" applyFill="1" applyBorder="1" applyAlignment="1">
      <alignment horizontal="center"/>
    </xf>
    <xf numFmtId="0" fontId="2" fillId="3" borderId="9" xfId="0" applyFont="1" applyFill="1" applyBorder="1" applyAlignment="1">
      <alignment horizont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8" borderId="28" xfId="0" applyFill="1" applyBorder="1" applyAlignment="1">
      <alignment horizont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8"/>
  <sheetViews>
    <sheetView tabSelected="1" zoomScale="110" zoomScaleNormal="110" workbookViewId="0">
      <selection activeCell="M11" sqref="M11"/>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72" t="s">
        <v>0</v>
      </c>
      <c r="B1" s="172"/>
      <c r="C1" s="172"/>
      <c r="D1" s="172"/>
      <c r="E1" s="172"/>
      <c r="F1" s="172"/>
      <c r="G1" s="172"/>
      <c r="H1" s="172"/>
      <c r="I1" s="172"/>
      <c r="J1" s="172"/>
    </row>
    <row r="2" spans="1:12">
      <c r="A2" s="106" t="s">
        <v>1</v>
      </c>
      <c r="B2" s="106"/>
      <c r="C2" s="106"/>
      <c r="D2" s="106"/>
      <c r="E2" s="106"/>
      <c r="F2" s="106"/>
      <c r="G2" s="106"/>
      <c r="H2" s="106"/>
      <c r="I2" s="106"/>
      <c r="J2" s="106"/>
    </row>
    <row r="3" spans="1:12" ht="26.25" customHeight="1">
      <c r="A3" s="179" t="s">
        <v>2</v>
      </c>
      <c r="B3" s="91" t="s">
        <v>3</v>
      </c>
      <c r="C3" s="91"/>
      <c r="D3" s="91"/>
      <c r="E3" s="91"/>
      <c r="F3" s="158" t="s">
        <v>4</v>
      </c>
      <c r="G3" s="158"/>
      <c r="H3" s="158"/>
      <c r="I3" s="158"/>
      <c r="J3" s="158"/>
      <c r="K3" s="74">
        <v>4</v>
      </c>
    </row>
    <row r="4" spans="1:12" ht="24" customHeight="1">
      <c r="A4" s="179"/>
      <c r="B4" s="173" t="str">
        <f>IFERROR(INDEX('Skaidrojumi 1. daļa un biotopi'!$B$3:$C$5,MATCH(Anketa!$F$3,'Skaidrojumi 1. daļa un biotopi'!$B$3:$B$5,0),2),"")</f>
        <v>teritorijas, kas noteiktas īpaši aizsargājamo sugu, izņemot putnus, un īpaši aizsargājamo biotopu aizsardzībai</v>
      </c>
      <c r="C4" s="174"/>
      <c r="D4" s="174"/>
      <c r="E4" s="174"/>
      <c r="F4" s="174"/>
      <c r="G4" s="174"/>
      <c r="H4" s="174"/>
      <c r="I4" s="174"/>
      <c r="J4" s="175"/>
    </row>
    <row r="5" spans="1:12" ht="21" customHeight="1">
      <c r="A5" s="122" t="s">
        <v>5</v>
      </c>
      <c r="B5" s="107" t="s">
        <v>6</v>
      </c>
      <c r="C5" s="107"/>
      <c r="D5" s="107"/>
      <c r="E5" s="176">
        <v>326</v>
      </c>
      <c r="F5" s="176"/>
      <c r="G5" s="176"/>
      <c r="H5" s="176"/>
      <c r="I5" s="176"/>
      <c r="J5" s="176"/>
    </row>
    <row r="6" spans="1:12" ht="21" customHeight="1">
      <c r="A6" s="107"/>
      <c r="B6" s="179" t="s">
        <v>7</v>
      </c>
      <c r="C6" s="187"/>
      <c r="D6" s="188"/>
      <c r="E6" s="155"/>
      <c r="F6" s="156"/>
      <c r="G6" s="156"/>
      <c r="H6" s="156"/>
      <c r="I6" s="156"/>
      <c r="J6" s="157"/>
    </row>
    <row r="7" spans="1:12" ht="21" customHeight="1">
      <c r="A7" s="42" t="s">
        <v>8</v>
      </c>
      <c r="B7" s="159" t="s">
        <v>9</v>
      </c>
      <c r="C7" s="159"/>
      <c r="D7" s="159"/>
      <c r="E7" s="177" t="s">
        <v>10</v>
      </c>
      <c r="F7" s="177"/>
      <c r="G7" s="177"/>
      <c r="H7" s="177"/>
      <c r="I7" s="177"/>
      <c r="J7" s="177"/>
    </row>
    <row r="8" spans="1:12" ht="33.75" customHeight="1">
      <c r="A8" s="42" t="s">
        <v>11</v>
      </c>
      <c r="B8" s="180" t="s">
        <v>12</v>
      </c>
      <c r="C8" s="181"/>
      <c r="D8" s="182"/>
      <c r="E8" s="183" t="s">
        <v>13</v>
      </c>
      <c r="F8" s="184"/>
      <c r="G8" s="184"/>
      <c r="H8" s="184"/>
      <c r="I8" s="184"/>
      <c r="J8" s="185"/>
    </row>
    <row r="9" spans="1:12" ht="21" customHeight="1">
      <c r="A9" s="42" t="s">
        <v>14</v>
      </c>
      <c r="B9" s="159" t="s">
        <v>15</v>
      </c>
      <c r="C9" s="159"/>
      <c r="D9" s="159"/>
      <c r="E9" s="186" t="s">
        <v>16</v>
      </c>
      <c r="F9" s="186"/>
      <c r="G9" s="186"/>
      <c r="H9" s="186"/>
      <c r="I9" s="186"/>
      <c r="J9" s="186"/>
    </row>
    <row r="10" spans="1:12" ht="22.5" customHeight="1">
      <c r="A10" s="42" t="s">
        <v>17</v>
      </c>
      <c r="B10" s="178" t="s">
        <v>18</v>
      </c>
      <c r="C10" s="178"/>
      <c r="D10" s="178"/>
      <c r="E10" s="178"/>
      <c r="F10" s="177" t="s">
        <v>19</v>
      </c>
      <c r="G10" s="177"/>
      <c r="H10" s="177"/>
      <c r="I10" s="177"/>
      <c r="J10" s="177"/>
    </row>
    <row r="11" spans="1:12" ht="22.5" customHeight="1">
      <c r="A11" s="42" t="s">
        <v>20</v>
      </c>
      <c r="B11" s="178" t="s">
        <v>21</v>
      </c>
      <c r="C11" s="178"/>
      <c r="D11" s="178"/>
      <c r="E11" s="178"/>
      <c r="F11" s="177" t="s">
        <v>22</v>
      </c>
      <c r="G11" s="177"/>
      <c r="H11" s="177"/>
      <c r="I11" s="177"/>
      <c r="J11" s="177"/>
    </row>
    <row r="12" spans="1:12" ht="22.5" customHeight="1">
      <c r="A12" s="159" t="s">
        <v>23</v>
      </c>
      <c r="B12" s="178" t="s">
        <v>24</v>
      </c>
      <c r="C12" s="178"/>
      <c r="D12" s="178"/>
      <c r="E12" s="178"/>
      <c r="F12" s="29" t="s">
        <v>25</v>
      </c>
      <c r="G12" s="177">
        <v>383955</v>
      </c>
      <c r="H12" s="177"/>
      <c r="I12" s="177"/>
      <c r="J12" s="177"/>
    </row>
    <row r="13" spans="1:12" ht="22.5" customHeight="1">
      <c r="A13" s="159"/>
      <c r="B13" s="178"/>
      <c r="C13" s="178"/>
      <c r="D13" s="178"/>
      <c r="E13" s="178"/>
      <c r="F13" s="29" t="s">
        <v>26</v>
      </c>
      <c r="G13" s="177">
        <v>309452</v>
      </c>
      <c r="H13" s="177"/>
      <c r="I13" s="177"/>
      <c r="J13" s="177"/>
    </row>
    <row r="14" spans="1:12" ht="23.25" customHeight="1">
      <c r="A14" s="48" t="s">
        <v>27</v>
      </c>
      <c r="B14" s="161" t="s">
        <v>28</v>
      </c>
      <c r="C14" s="162"/>
      <c r="D14" s="66">
        <f>IFERROR(INDEX('N200 info'!$A$2:$L$342,MATCH(Anketa!$E$5,'N200 info'!$A$2:$A$342,0),2),"")</f>
        <v>448.31090699999999</v>
      </c>
      <c r="E14" s="161" t="s">
        <v>29</v>
      </c>
      <c r="F14" s="163"/>
      <c r="G14" s="163"/>
      <c r="H14" s="162"/>
      <c r="I14" s="169">
        <v>3</v>
      </c>
      <c r="J14" s="169"/>
    </row>
    <row r="15" spans="1:12">
      <c r="A15" s="165" t="s">
        <v>30</v>
      </c>
      <c r="B15" s="165"/>
      <c r="C15" s="165"/>
      <c r="D15" s="165"/>
      <c r="E15" s="165"/>
      <c r="F15" s="165"/>
      <c r="G15" s="165"/>
      <c r="H15" s="165"/>
      <c r="I15" s="165"/>
      <c r="J15" s="165"/>
      <c r="K15" s="165"/>
      <c r="L15" s="166"/>
    </row>
    <row r="16" spans="1:12" ht="15" customHeight="1">
      <c r="A16" s="141" t="s">
        <v>31</v>
      </c>
      <c r="B16" s="141" t="s">
        <v>32</v>
      </c>
      <c r="C16" s="141"/>
      <c r="D16" s="141"/>
      <c r="E16" s="160" t="s">
        <v>33</v>
      </c>
      <c r="F16" s="160" t="s">
        <v>34</v>
      </c>
      <c r="G16" s="164" t="s">
        <v>35</v>
      </c>
      <c r="H16" s="164"/>
      <c r="I16" s="164"/>
      <c r="J16" s="164"/>
      <c r="K16" s="189" t="s">
        <v>36</v>
      </c>
      <c r="L16" s="167" t="s">
        <v>37</v>
      </c>
    </row>
    <row r="17" spans="1:14" ht="30" customHeight="1">
      <c r="A17" s="142"/>
      <c r="B17" s="142"/>
      <c r="C17" s="142"/>
      <c r="D17" s="142"/>
      <c r="E17" s="91"/>
      <c r="F17" s="91"/>
      <c r="G17" s="30" t="s">
        <v>38</v>
      </c>
      <c r="H17" s="30" t="s">
        <v>39</v>
      </c>
      <c r="I17" s="30" t="s">
        <v>40</v>
      </c>
      <c r="J17" s="30" t="s">
        <v>41</v>
      </c>
      <c r="K17" s="190"/>
      <c r="L17" s="168"/>
    </row>
    <row r="18" spans="1:14" ht="29.25" customHeight="1">
      <c r="A18" s="43" t="str">
        <f>'Biotopi poligonos'!$G3</f>
        <v>7110*</v>
      </c>
      <c r="B18" s="140" t="str">
        <f>IFERROR(INDEX('Skaidrojumi 1. daļa un biotopi'!$B$18:$C$78,MATCH(Anketa!A18,'Skaidrojumi 1. daļa un biotopi'!$B$18:$B$78,0),2),"")</f>
        <v>Neskarti augstie purvi</v>
      </c>
      <c r="C18" s="140"/>
      <c r="D18" s="140"/>
      <c r="E18" s="72">
        <f>'Biotopi poligonos'!$H3</f>
        <v>109.930874</v>
      </c>
      <c r="F18" s="43" t="s">
        <v>42</v>
      </c>
      <c r="G18" s="43" t="s">
        <v>43</v>
      </c>
      <c r="H18" s="43" t="s">
        <v>44</v>
      </c>
      <c r="I18" s="43" t="s">
        <v>45</v>
      </c>
      <c r="J18" s="43" t="s">
        <v>43</v>
      </c>
      <c r="K18" s="75">
        <f>IFERROR(INDEX(Sheet1!$A$2:$B$61,MATCH($A18,Sheet1!$A$2:$A$61,0),2),"")</f>
        <v>83909.950417</v>
      </c>
      <c r="L18" s="76">
        <f>E18*100/K18</f>
        <v>0.13101053385645692</v>
      </c>
      <c r="M18" s="6"/>
      <c r="N18" s="6"/>
    </row>
    <row r="19" spans="1:14" ht="27" customHeight="1">
      <c r="A19" s="43" t="str">
        <f>'Biotopi poligonos'!$G4</f>
        <v>9010*</v>
      </c>
      <c r="B19" s="140" t="str">
        <f>IFERROR(INDEX('Skaidrojumi 1. daļa un biotopi'!$B$18:$C$78,MATCH(Anketa!A19,'Skaidrojumi 1. daļa un biotopi'!$B$18:$B$78,0),2),"")</f>
        <v>Veci vai dabiski boreāli meži</v>
      </c>
      <c r="C19" s="140"/>
      <c r="D19" s="140"/>
      <c r="E19" s="72">
        <f>'Biotopi poligonos'!$H4</f>
        <v>19.597868999999999</v>
      </c>
      <c r="F19" s="43" t="s">
        <v>42</v>
      </c>
      <c r="G19" s="43" t="s">
        <v>45</v>
      </c>
      <c r="H19" s="43" t="s">
        <v>44</v>
      </c>
      <c r="I19" s="43" t="s">
        <v>45</v>
      </c>
      <c r="J19" s="43" t="s">
        <v>45</v>
      </c>
      <c r="K19" s="75">
        <f>IFERROR(INDEX(Sheet1!$A$2:$B$61,MATCH($A19,Sheet1!$A$2:$A$61,0),2),"")</f>
        <v>27977.709726000001</v>
      </c>
      <c r="L19" s="76">
        <f t="shared" ref="L19:L21" si="0">E19*100/K19</f>
        <v>7.0048153304655525E-2</v>
      </c>
    </row>
    <row r="20" spans="1:14" ht="30.75" customHeight="1">
      <c r="A20" s="43" t="str">
        <f>'Biotopi poligonos'!$G5</f>
        <v>9080*</v>
      </c>
      <c r="B20" s="140" t="str">
        <f>IFERROR(INDEX('Skaidrojumi 1. daļa un biotopi'!$B$18:$C$78,MATCH(Anketa!A20,'Skaidrojumi 1. daļa un biotopi'!$B$18:$B$78,0),2),"")</f>
        <v>Staignāju meži</v>
      </c>
      <c r="C20" s="140"/>
      <c r="D20" s="140"/>
      <c r="E20" s="72">
        <f>'Biotopi poligonos'!$H5</f>
        <v>24.835525000000001</v>
      </c>
      <c r="F20" s="43" t="s">
        <v>42</v>
      </c>
      <c r="G20" s="43" t="s">
        <v>45</v>
      </c>
      <c r="H20" s="43" t="s">
        <v>44</v>
      </c>
      <c r="I20" s="43" t="s">
        <v>45</v>
      </c>
      <c r="J20" s="43" t="s">
        <v>45</v>
      </c>
      <c r="K20" s="75">
        <f>IFERROR(INDEX(Sheet1!$A$2:$B$61,MATCH($A20,Sheet1!$A$2:$A$61,0),2),"")</f>
        <v>8941.7609250000005</v>
      </c>
      <c r="L20" s="76">
        <f t="shared" si="0"/>
        <v>0.27774758471301891</v>
      </c>
    </row>
    <row r="21" spans="1:14" ht="30.75" customHeight="1">
      <c r="A21" s="43" t="str">
        <f>'Biotopi poligonos'!$G6</f>
        <v>91D0*</v>
      </c>
      <c r="B21" s="140" t="str">
        <f>IFERROR(INDEX('Skaidrojumi 1. daļa un biotopi'!$B$18:$C$78,MATCH(Anketa!A21,'Skaidrojumi 1. daļa un biotopi'!$B$18:$B$78,0),2),"")</f>
        <v>Purvaini meži</v>
      </c>
      <c r="C21" s="140"/>
      <c r="D21" s="140"/>
      <c r="E21" s="72">
        <f>'Biotopi poligonos'!$H6</f>
        <v>15.043462</v>
      </c>
      <c r="F21" s="43" t="s">
        <v>42</v>
      </c>
      <c r="G21" s="43" t="s">
        <v>45</v>
      </c>
      <c r="H21" s="43" t="s">
        <v>44</v>
      </c>
      <c r="I21" s="43" t="s">
        <v>45</v>
      </c>
      <c r="J21" s="43" t="s">
        <v>45</v>
      </c>
      <c r="K21" s="75">
        <f>IFERROR(INDEX(Sheet1!$A$2:$B$61,MATCH($A21,Sheet1!$A$2:$A$61,0),2),"")</f>
        <v>33176.504542000002</v>
      </c>
      <c r="L21" s="76">
        <f t="shared" si="0"/>
        <v>4.5343722033632676E-2</v>
      </c>
    </row>
    <row r="22" spans="1:14" ht="63" customHeight="1">
      <c r="A22" s="146" t="s">
        <v>46</v>
      </c>
      <c r="B22" s="146"/>
      <c r="C22" s="146"/>
      <c r="D22" s="146"/>
      <c r="E22" s="146"/>
      <c r="F22" s="146"/>
      <c r="G22" s="146"/>
      <c r="H22" s="146"/>
      <c r="I22" s="146"/>
      <c r="J22" s="146"/>
      <c r="K22" s="146"/>
      <c r="L22" s="146"/>
    </row>
    <row r="23" spans="1:14" ht="22.5" customHeight="1">
      <c r="A23" s="65" t="s">
        <v>47</v>
      </c>
      <c r="B23" s="148" t="s">
        <v>48</v>
      </c>
      <c r="C23" s="149"/>
      <c r="D23" s="73">
        <f>IFERROR(INDEX('N200 info'!$A$2:$L$342,MATCH(Anketa!$E$5,'N200 info'!$A$2:$A$342,0),9),"")</f>
        <v>169.40772999999999</v>
      </c>
      <c r="E23" s="148" t="s">
        <v>49</v>
      </c>
      <c r="F23" s="150"/>
      <c r="G23" s="149"/>
      <c r="H23" s="77">
        <f>IFERROR(INDEX('N200 info'!$A$2:$L$342,MATCH(Anketa!$E$5,'N200 info'!$A$2:$A$342,0),10),"")</f>
        <v>0.37788000995478788</v>
      </c>
      <c r="I23" s="64"/>
      <c r="J23" s="64"/>
      <c r="K23" s="64"/>
    </row>
    <row r="24" spans="1:14">
      <c r="A24" s="106" t="s">
        <v>50</v>
      </c>
      <c r="B24" s="106"/>
      <c r="C24" s="106"/>
      <c r="D24" s="106"/>
      <c r="E24" s="106"/>
      <c r="F24" s="106"/>
      <c r="G24" s="106"/>
      <c r="H24" s="106"/>
      <c r="I24" s="106"/>
      <c r="J24" s="106"/>
      <c r="K24" s="39"/>
    </row>
    <row r="25" spans="1:14" ht="28.5" customHeight="1">
      <c r="A25" s="92" t="s">
        <v>51</v>
      </c>
      <c r="B25" s="92"/>
      <c r="C25" s="92"/>
      <c r="D25" s="92"/>
      <c r="E25" s="92"/>
      <c r="F25" s="92"/>
      <c r="G25" s="92"/>
      <c r="H25" s="92"/>
      <c r="I25" s="92"/>
      <c r="J25" s="92"/>
      <c r="K25" s="39"/>
    </row>
    <row r="26" spans="1:14" ht="28.5" customHeight="1">
      <c r="A26" s="151" t="s">
        <v>52</v>
      </c>
      <c r="B26" s="152"/>
      <c r="C26" s="153"/>
      <c r="D26" s="89">
        <v>1</v>
      </c>
      <c r="E26" s="154"/>
      <c r="F26" s="154"/>
      <c r="G26" s="154"/>
      <c r="H26" s="154"/>
      <c r="I26" s="154"/>
      <c r="J26" s="154"/>
      <c r="K26" s="39"/>
    </row>
    <row r="27" spans="1:14" ht="31.5" customHeight="1">
      <c r="A27" s="147" t="s">
        <v>53</v>
      </c>
      <c r="B27" s="147"/>
      <c r="C27" s="147"/>
      <c r="D27" s="105"/>
      <c r="E27" s="91" t="s">
        <v>54</v>
      </c>
      <c r="F27" s="91"/>
      <c r="G27" s="91"/>
      <c r="H27" s="91"/>
      <c r="I27" s="91"/>
      <c r="J27" s="91"/>
      <c r="K27" s="37"/>
    </row>
    <row r="28" spans="1:14" ht="25.5" customHeight="1">
      <c r="A28" s="91" t="s">
        <v>55</v>
      </c>
      <c r="B28" s="142" t="s">
        <v>31</v>
      </c>
      <c r="C28" s="91" t="s">
        <v>56</v>
      </c>
      <c r="D28" s="91" t="s">
        <v>57</v>
      </c>
      <c r="E28" s="142" t="s">
        <v>58</v>
      </c>
      <c r="F28" s="91" t="s">
        <v>59</v>
      </c>
      <c r="G28" s="91"/>
      <c r="H28" s="142" t="s">
        <v>60</v>
      </c>
      <c r="I28" s="91" t="s">
        <v>61</v>
      </c>
      <c r="J28" s="91" t="s">
        <v>34</v>
      </c>
      <c r="K28" s="40"/>
      <c r="L28" s="41"/>
      <c r="M28" s="40"/>
    </row>
    <row r="29" spans="1:14" ht="24" customHeight="1">
      <c r="A29" s="91"/>
      <c r="B29" s="142"/>
      <c r="C29" s="91"/>
      <c r="D29" s="91"/>
      <c r="E29" s="142"/>
      <c r="F29" s="38" t="s">
        <v>62</v>
      </c>
      <c r="G29" s="38" t="s">
        <v>63</v>
      </c>
      <c r="H29" s="142"/>
      <c r="I29" s="91"/>
      <c r="J29" s="91"/>
      <c r="K29" s="40"/>
      <c r="L29" s="41"/>
      <c r="M29" s="40"/>
    </row>
    <row r="30" spans="1:14" ht="30.75" customHeight="1">
      <c r="A30" s="110" t="s">
        <v>64</v>
      </c>
      <c r="B30" s="110"/>
      <c r="C30" s="110"/>
      <c r="D30" s="110"/>
      <c r="E30" s="110"/>
      <c r="F30" s="110"/>
      <c r="G30" s="110"/>
      <c r="H30" s="110"/>
      <c r="I30" s="110"/>
      <c r="J30" s="110"/>
      <c r="K30" s="40"/>
      <c r="L30" s="41"/>
      <c r="M30" s="40"/>
    </row>
    <row r="31" spans="1:14" ht="31.5" customHeight="1">
      <c r="A31" s="85"/>
      <c r="B31" s="86" t="str">
        <f>IFERROR(INDEX('Biotopu direktīvas II p. sugas'!$B$2:$D$69,MATCH($D31,'Biotopu direktīvas II p. sugas'!$B$2:$B$69,0),3),"")</f>
        <v/>
      </c>
      <c r="C31" s="87" t="str">
        <f>IFERROR(INDEX('Biotopu direktīvas II p. sugas'!$B$2:$D$69,MATCH($D31,'Biotopu direktīvas II p. sugas'!$B$2:$B$69,0),2),"")</f>
        <v/>
      </c>
      <c r="D31" s="88"/>
      <c r="E31" s="85"/>
      <c r="F31" s="85" t="str">
        <f>IFERROR(INDEX('Sugas skaidrojumi'!$A$12:$B$15,MATCH(Anketa!E31,'Sugas skaidrojumi'!$A$12:$A$15,0),2),"")</f>
        <v/>
      </c>
      <c r="G31" s="85"/>
      <c r="H31" s="85"/>
      <c r="I31" s="85"/>
      <c r="J31" s="85"/>
      <c r="K31" s="37"/>
    </row>
    <row r="32" spans="1:14" ht="17.25" customHeight="1">
      <c r="A32" s="143" t="s">
        <v>65</v>
      </c>
      <c r="B32" s="144"/>
      <c r="C32" s="144"/>
      <c r="D32" s="144"/>
      <c r="E32" s="144"/>
      <c r="F32" s="144"/>
      <c r="G32" s="144"/>
      <c r="H32" s="144"/>
      <c r="I32" s="144"/>
      <c r="J32" s="145"/>
    </row>
    <row r="33" spans="1:12" ht="29.25" customHeight="1">
      <c r="A33" s="82" t="s">
        <v>66</v>
      </c>
      <c r="B33" s="49"/>
      <c r="C33" s="84" t="s">
        <v>67</v>
      </c>
      <c r="D33" s="83" t="s">
        <v>68</v>
      </c>
      <c r="E33" s="44" t="s">
        <v>69</v>
      </c>
      <c r="F33" s="82">
        <v>1</v>
      </c>
      <c r="G33" s="82" t="s">
        <v>70</v>
      </c>
      <c r="H33" s="44" t="s">
        <v>71</v>
      </c>
      <c r="I33" s="44" t="s">
        <v>72</v>
      </c>
      <c r="J33" s="44" t="s">
        <v>42</v>
      </c>
    </row>
    <row r="34" spans="1:12" ht="124.5" customHeight="1" thickBot="1">
      <c r="A34" s="111" t="s">
        <v>73</v>
      </c>
      <c r="B34" s="111"/>
      <c r="C34" s="111"/>
      <c r="D34" s="111"/>
      <c r="E34" s="111"/>
      <c r="F34" s="111"/>
      <c r="G34" s="111"/>
      <c r="H34" s="111"/>
      <c r="I34" s="111"/>
      <c r="J34" s="111"/>
    </row>
    <row r="35" spans="1:12" ht="26.25" customHeight="1">
      <c r="A35" s="119" t="s">
        <v>74</v>
      </c>
      <c r="B35" s="160" t="s">
        <v>75</v>
      </c>
      <c r="C35" s="160"/>
      <c r="D35" s="160"/>
      <c r="E35" s="160"/>
      <c r="F35" s="160"/>
      <c r="G35" s="141" t="s">
        <v>33</v>
      </c>
      <c r="H35" s="141"/>
    </row>
    <row r="36" spans="1:12" ht="26.25" customHeight="1">
      <c r="A36" s="119"/>
      <c r="B36" s="101" t="s">
        <v>76</v>
      </c>
      <c r="C36" s="102"/>
      <c r="D36" s="102"/>
      <c r="E36" s="102"/>
      <c r="F36" s="103"/>
      <c r="G36" s="104">
        <f>IFERROR(INDEX('N200 info'!$A$2:$L$342,MATCH(Anketa!$E$5,'N200 info'!$A$2:$A$342,0),12),"")</f>
        <v>160.837906</v>
      </c>
      <c r="H36" s="105"/>
    </row>
    <row r="37" spans="1:12" ht="26.25" customHeight="1">
      <c r="A37" s="119"/>
      <c r="B37" s="101" t="s">
        <v>77</v>
      </c>
      <c r="C37" s="102"/>
      <c r="D37" s="102"/>
      <c r="E37" s="102"/>
      <c r="F37" s="103"/>
      <c r="G37" s="104">
        <f>IFERROR(INDEX('N200 info'!$A$2:$L$342,MATCH(Anketa!$E$5,'N200 info'!$A$2:$A$342,0),6),"")</f>
        <v>215.60877199999999</v>
      </c>
      <c r="H37" s="105"/>
    </row>
    <row r="38" spans="1:12" ht="23.25" customHeight="1">
      <c r="A38" s="200" t="s">
        <v>78</v>
      </c>
      <c r="B38" s="93" t="s">
        <v>79</v>
      </c>
      <c r="C38" s="93"/>
      <c r="D38" s="93"/>
      <c r="E38" s="93"/>
      <c r="F38" s="93"/>
      <c r="G38" s="95"/>
      <c r="H38" s="95"/>
      <c r="I38" s="93"/>
      <c r="J38" s="93"/>
      <c r="K38" s="95"/>
      <c r="L38" s="95"/>
    </row>
    <row r="39" spans="1:12" ht="33" customHeight="1">
      <c r="A39" s="119"/>
      <c r="B39" s="100" t="s">
        <v>80</v>
      </c>
      <c r="C39" s="201"/>
      <c r="D39" s="53" t="s">
        <v>81</v>
      </c>
      <c r="E39" s="100" t="s">
        <v>82</v>
      </c>
      <c r="F39" s="94"/>
      <c r="G39" s="194" t="s">
        <v>83</v>
      </c>
      <c r="H39" s="194"/>
      <c r="I39" s="94" t="s">
        <v>28</v>
      </c>
      <c r="J39" s="94"/>
      <c r="K39" s="93" t="s">
        <v>84</v>
      </c>
      <c r="L39" s="93"/>
    </row>
    <row r="40" spans="1:12" ht="36.75" customHeight="1">
      <c r="A40" s="119"/>
      <c r="B40" s="195"/>
      <c r="C40" s="197"/>
      <c r="D40" s="90"/>
      <c r="E40" s="121" t="str">
        <f>IFERROR(INDEX('Mikroliegumu sugas'!A2:B3104,MATCH(Anketa!$D40,'Mikroliegumu sugas'!A2:$A$301,0),2),"")</f>
        <v/>
      </c>
      <c r="F40" s="121"/>
      <c r="G40" s="131"/>
      <c r="H40" s="132"/>
      <c r="I40" s="96">
        <f>IFERROR(INDEX('N200 info'!$A$2:$L$342,MATCH(Anketa!$E$5,'N200 info'!$A$2:$A$342,0),4),"")</f>
        <v>0</v>
      </c>
      <c r="J40" s="97"/>
      <c r="K40" s="98">
        <f>IFERROR(INDEX('N200 info'!$A$2:$L$342,MATCH(Anketa!$E$5,'N200 info'!$A$2:$A$342,0),5),"")</f>
        <v>0</v>
      </c>
      <c r="L40" s="99"/>
    </row>
    <row r="41" spans="1:12" ht="29.25" customHeight="1">
      <c r="A41" s="119"/>
      <c r="B41" s="202" t="s">
        <v>85</v>
      </c>
      <c r="C41" s="202"/>
      <c r="D41" s="202"/>
      <c r="E41" s="202"/>
      <c r="F41" s="202"/>
      <c r="G41" s="202"/>
      <c r="H41" s="202"/>
      <c r="I41" s="45"/>
    </row>
    <row r="42" spans="1:12" ht="29.25" customHeight="1">
      <c r="A42" s="179" t="s">
        <v>86</v>
      </c>
      <c r="B42" s="187"/>
      <c r="C42" s="187"/>
      <c r="D42" s="187"/>
      <c r="E42" s="187"/>
      <c r="F42" s="187"/>
      <c r="G42" s="187"/>
      <c r="H42" s="188"/>
      <c r="I42" s="45"/>
    </row>
    <row r="43" spans="1:12" ht="34.9" customHeight="1">
      <c r="A43" s="191"/>
      <c r="B43" s="192"/>
      <c r="C43" s="192"/>
      <c r="D43" s="192"/>
      <c r="E43" s="192"/>
      <c r="F43" s="192"/>
      <c r="G43" s="192"/>
      <c r="H43" s="193"/>
      <c r="I43" s="45"/>
    </row>
    <row r="44" spans="1:12" ht="153.6" customHeight="1">
      <c r="A44" s="110" t="s">
        <v>87</v>
      </c>
      <c r="B44" s="110"/>
      <c r="C44" s="110"/>
      <c r="D44" s="110"/>
      <c r="E44" s="110"/>
      <c r="F44" s="110"/>
      <c r="G44" s="110"/>
      <c r="H44" s="110"/>
      <c r="I44" s="45"/>
    </row>
    <row r="45" spans="1:12">
      <c r="A45" s="171" t="s">
        <v>88</v>
      </c>
      <c r="B45" s="171"/>
      <c r="C45" s="171"/>
      <c r="D45" s="171"/>
      <c r="E45" s="171"/>
      <c r="F45" s="171"/>
      <c r="G45" s="171"/>
      <c r="H45" s="171"/>
    </row>
    <row r="46" spans="1:12">
      <c r="A46" s="122" t="s">
        <v>89</v>
      </c>
      <c r="B46" s="142" t="s">
        <v>90</v>
      </c>
      <c r="C46" s="142"/>
      <c r="D46" s="142"/>
      <c r="E46" s="142"/>
      <c r="F46" s="142"/>
      <c r="G46" s="142" t="s">
        <v>91</v>
      </c>
      <c r="H46" s="142"/>
    </row>
    <row r="47" spans="1:12" ht="34.5" customHeight="1">
      <c r="A47" s="119"/>
      <c r="B47" s="142"/>
      <c r="C47" s="142"/>
      <c r="D47" s="142"/>
      <c r="E47" s="142"/>
      <c r="F47" s="142"/>
      <c r="G47" s="29" t="s">
        <v>92</v>
      </c>
      <c r="H47" s="38" t="s">
        <v>93</v>
      </c>
    </row>
    <row r="48" spans="1:12">
      <c r="A48" s="119"/>
      <c r="B48" s="170" t="s">
        <v>94</v>
      </c>
      <c r="C48" s="170"/>
      <c r="D48" s="170"/>
      <c r="E48" s="170"/>
      <c r="F48" s="170"/>
      <c r="G48" s="78">
        <v>441.53</v>
      </c>
      <c r="H48" s="79">
        <f>IFERROR($G48/$D$14,"")</f>
        <v>0.9848745437728107</v>
      </c>
    </row>
    <row r="49" spans="1:8">
      <c r="A49" s="119"/>
      <c r="B49" s="112" t="s">
        <v>95</v>
      </c>
      <c r="C49" s="113"/>
      <c r="D49" s="113"/>
      <c r="E49" s="113"/>
      <c r="F49" s="114"/>
      <c r="G49" s="67">
        <f>IFERROR(INDEX('N200 info'!$A$2:$L$342,MATCH(Anketa!$E$5,'N200 info'!$A$2:$A$342,0),7),"")</f>
        <v>448.17263500000001</v>
      </c>
      <c r="H49" s="47">
        <f>IFERROR(INDEX('N200 info'!$A$2:$L$342,MATCH(Anketa!$E$5,'N200 info'!$A$2:$A$342,0),8),"")</f>
        <v>0.99969157118900975</v>
      </c>
    </row>
    <row r="50" spans="1:8">
      <c r="A50" s="119"/>
      <c r="B50" s="170" t="s">
        <v>96</v>
      </c>
      <c r="C50" s="170"/>
      <c r="D50" s="170"/>
      <c r="E50" s="170"/>
      <c r="F50" s="170"/>
      <c r="G50" s="78">
        <v>0.13</v>
      </c>
      <c r="H50" s="79">
        <f t="shared" ref="H50:H52" si="1">IFERROR($G50/$D$14,"")</f>
        <v>2.8997733039762963E-4</v>
      </c>
    </row>
    <row r="51" spans="1:8">
      <c r="A51" s="119"/>
      <c r="B51" s="203" t="s">
        <v>97</v>
      </c>
      <c r="C51" s="203"/>
      <c r="D51" s="203"/>
      <c r="E51" s="203"/>
      <c r="F51" s="203"/>
      <c r="G51" s="80">
        <v>6.66</v>
      </c>
      <c r="H51" s="79">
        <f t="shared" si="1"/>
        <v>1.4855761695755487E-2</v>
      </c>
    </row>
    <row r="52" spans="1:8" ht="15" thickBot="1">
      <c r="A52" s="120"/>
      <c r="B52" s="115" t="s">
        <v>98</v>
      </c>
      <c r="C52" s="116"/>
      <c r="D52" s="116"/>
      <c r="E52" s="116"/>
      <c r="F52" s="117"/>
      <c r="G52" s="81"/>
      <c r="H52" s="79">
        <f t="shared" si="1"/>
        <v>0</v>
      </c>
    </row>
    <row r="53" spans="1:8" ht="27.75" customHeight="1" thickBot="1">
      <c r="A53" s="46" t="s">
        <v>99</v>
      </c>
      <c r="B53" s="204" t="s">
        <v>100</v>
      </c>
      <c r="C53" s="204"/>
      <c r="D53" s="204"/>
      <c r="E53" s="204"/>
      <c r="F53" s="205" t="s">
        <v>101</v>
      </c>
      <c r="G53" s="205"/>
      <c r="H53" s="205"/>
    </row>
    <row r="54" spans="1:8">
      <c r="A54" s="118" t="s">
        <v>102</v>
      </c>
      <c r="B54" s="198" t="s">
        <v>103</v>
      </c>
      <c r="C54" s="199"/>
      <c r="D54" s="199"/>
      <c r="E54" s="199"/>
      <c r="F54" s="199"/>
      <c r="G54" s="199" t="s">
        <v>91</v>
      </c>
      <c r="H54" s="199"/>
    </row>
    <row r="55" spans="1:8" ht="32.25" customHeight="1">
      <c r="A55" s="119"/>
      <c r="B55" s="105"/>
      <c r="C55" s="142"/>
      <c r="D55" s="142"/>
      <c r="E55" s="142"/>
      <c r="F55" s="142"/>
      <c r="G55" s="29" t="s">
        <v>92</v>
      </c>
      <c r="H55" s="38" t="s">
        <v>93</v>
      </c>
    </row>
    <row r="56" spans="1:8">
      <c r="A56" s="119"/>
      <c r="B56" s="170" t="s">
        <v>104</v>
      </c>
      <c r="C56" s="170"/>
      <c r="D56" s="170"/>
      <c r="E56" s="170"/>
      <c r="F56" s="170"/>
      <c r="G56" s="78"/>
      <c r="H56" s="79">
        <f t="shared" ref="H56:H62" si="2">IFERROR($G56/$D$14,"")</f>
        <v>0</v>
      </c>
    </row>
    <row r="57" spans="1:8">
      <c r="A57" s="119"/>
      <c r="B57" s="170" t="s">
        <v>105</v>
      </c>
      <c r="C57" s="170"/>
      <c r="D57" s="170"/>
      <c r="E57" s="170"/>
      <c r="F57" s="170"/>
      <c r="G57" s="78"/>
      <c r="H57" s="79">
        <f t="shared" si="2"/>
        <v>0</v>
      </c>
    </row>
    <row r="58" spans="1:8">
      <c r="A58" s="119"/>
      <c r="B58" s="170" t="s">
        <v>106</v>
      </c>
      <c r="C58" s="170"/>
      <c r="D58" s="170"/>
      <c r="E58" s="170"/>
      <c r="F58" s="170"/>
      <c r="G58" s="78"/>
      <c r="H58" s="79">
        <f t="shared" si="2"/>
        <v>0</v>
      </c>
    </row>
    <row r="59" spans="1:8">
      <c r="A59" s="119"/>
      <c r="B59" s="112" t="s">
        <v>107</v>
      </c>
      <c r="C59" s="113"/>
      <c r="D59" s="113"/>
      <c r="E59" s="113"/>
      <c r="F59" s="114"/>
      <c r="G59" s="78"/>
      <c r="H59" s="79">
        <f t="shared" si="2"/>
        <v>0</v>
      </c>
    </row>
    <row r="60" spans="1:8">
      <c r="A60" s="119"/>
      <c r="B60" s="112" t="s">
        <v>108</v>
      </c>
      <c r="C60" s="113"/>
      <c r="D60" s="113"/>
      <c r="E60" s="113"/>
      <c r="F60" s="114"/>
      <c r="G60" s="78"/>
      <c r="H60" s="79">
        <f t="shared" si="2"/>
        <v>0</v>
      </c>
    </row>
    <row r="61" spans="1:8">
      <c r="A61" s="119"/>
      <c r="B61" s="112" t="s">
        <v>109</v>
      </c>
      <c r="C61" s="113"/>
      <c r="D61" s="113"/>
      <c r="E61" s="113"/>
      <c r="F61" s="114"/>
      <c r="G61" s="78"/>
      <c r="H61" s="79">
        <f t="shared" si="2"/>
        <v>0</v>
      </c>
    </row>
    <row r="62" spans="1:8" ht="15" thickBot="1">
      <c r="A62" s="120"/>
      <c r="B62" s="115" t="s">
        <v>110</v>
      </c>
      <c r="C62" s="116"/>
      <c r="D62" s="116"/>
      <c r="E62" s="116"/>
      <c r="F62" s="117"/>
      <c r="G62" s="81"/>
      <c r="H62" s="79">
        <f t="shared" si="2"/>
        <v>0</v>
      </c>
    </row>
    <row r="63" spans="1:8" ht="15" customHeight="1">
      <c r="A63" s="118" t="s">
        <v>111</v>
      </c>
      <c r="B63" s="133" t="s">
        <v>112</v>
      </c>
      <c r="C63" s="134"/>
      <c r="D63" s="134"/>
      <c r="E63" s="134"/>
      <c r="F63" s="134"/>
      <c r="G63" s="134"/>
      <c r="H63" s="135"/>
    </row>
    <row r="64" spans="1:8" ht="29.25" customHeight="1">
      <c r="A64" s="119"/>
      <c r="B64" s="101" t="s">
        <v>113</v>
      </c>
      <c r="C64" s="102"/>
      <c r="D64" s="103"/>
      <c r="E64" s="101" t="s">
        <v>33</v>
      </c>
      <c r="F64" s="103"/>
      <c r="G64" s="101" t="s">
        <v>114</v>
      </c>
      <c r="H64" s="103"/>
    </row>
    <row r="65" spans="1:8" ht="29.25" customHeight="1">
      <c r="A65" s="119"/>
      <c r="B65" s="195"/>
      <c r="C65" s="196"/>
      <c r="D65" s="197"/>
      <c r="E65" s="136"/>
      <c r="F65" s="137"/>
      <c r="G65" s="138">
        <f>IFERROR(E65/$D$14,"")</f>
        <v>0</v>
      </c>
      <c r="H65" s="139"/>
    </row>
    <row r="66" spans="1:8">
      <c r="A66" s="129" t="s">
        <v>115</v>
      </c>
      <c r="B66" s="129"/>
      <c r="C66" s="129"/>
      <c r="D66" s="129"/>
      <c r="E66" s="129"/>
      <c r="F66" s="129"/>
      <c r="G66" s="129"/>
      <c r="H66" s="129"/>
    </row>
    <row r="67" spans="1:8" ht="66.599999999999994" customHeight="1" thickBot="1">
      <c r="A67" s="130" t="s">
        <v>116</v>
      </c>
      <c r="B67" s="130"/>
      <c r="C67" s="130"/>
      <c r="D67" s="130"/>
      <c r="E67" s="130"/>
      <c r="F67" s="130"/>
      <c r="G67" s="130"/>
      <c r="H67" s="130"/>
    </row>
    <row r="68" spans="1:8">
      <c r="A68" s="123" t="s">
        <v>117</v>
      </c>
      <c r="B68" s="124"/>
      <c r="C68" s="124"/>
      <c r="D68" s="124"/>
      <c r="E68" s="124"/>
      <c r="F68" s="124"/>
      <c r="G68" s="124"/>
      <c r="H68" s="125"/>
    </row>
    <row r="69" spans="1:8" ht="131.44999999999999" customHeight="1" thickBot="1">
      <c r="A69" s="126" t="s">
        <v>118</v>
      </c>
      <c r="B69" s="127"/>
      <c r="C69" s="127"/>
      <c r="D69" s="127"/>
      <c r="E69" s="127"/>
      <c r="F69" s="127"/>
      <c r="G69" s="127"/>
      <c r="H69" s="128"/>
    </row>
    <row r="70" spans="1:8">
      <c r="A70" s="107" t="s">
        <v>119</v>
      </c>
      <c r="B70" s="107"/>
      <c r="C70" s="107"/>
      <c r="D70" s="107"/>
      <c r="E70" s="107"/>
      <c r="F70" s="107"/>
      <c r="G70" s="107"/>
      <c r="H70" s="107"/>
    </row>
    <row r="71" spans="1:8">
      <c r="A71" s="108" t="s">
        <v>120</v>
      </c>
      <c r="B71" s="109"/>
      <c r="C71" s="109"/>
      <c r="D71" s="109"/>
      <c r="E71" s="109"/>
      <c r="F71" s="109"/>
      <c r="G71" s="109"/>
      <c r="H71" s="109"/>
    </row>
    <row r="72" spans="1:8">
      <c r="A72" s="109"/>
      <c r="B72" s="109"/>
      <c r="C72" s="109"/>
      <c r="D72" s="109"/>
      <c r="E72" s="109"/>
      <c r="F72" s="109"/>
      <c r="G72" s="109"/>
      <c r="H72" s="109"/>
    </row>
    <row r="73" spans="1:8" ht="4.9000000000000004" customHeight="1">
      <c r="A73" s="109"/>
      <c r="B73" s="109"/>
      <c r="C73" s="109"/>
      <c r="D73" s="109"/>
      <c r="E73" s="109"/>
      <c r="F73" s="109"/>
      <c r="G73" s="109"/>
      <c r="H73" s="109"/>
    </row>
    <row r="74" spans="1:8" ht="14.45" hidden="1" customHeight="1">
      <c r="A74" s="109"/>
      <c r="B74" s="109"/>
      <c r="C74" s="109"/>
      <c r="D74" s="109"/>
      <c r="E74" s="109"/>
      <c r="F74" s="109"/>
      <c r="G74" s="109"/>
      <c r="H74" s="109"/>
    </row>
    <row r="75" spans="1:8" ht="13.15" hidden="1" customHeight="1">
      <c r="A75" s="109"/>
      <c r="B75" s="109"/>
      <c r="C75" s="109"/>
      <c r="D75" s="109"/>
      <c r="E75" s="109"/>
      <c r="F75" s="109"/>
      <c r="G75" s="109"/>
      <c r="H75" s="109"/>
    </row>
    <row r="76" spans="1:8">
      <c r="A76" s="110" t="s">
        <v>121</v>
      </c>
      <c r="B76" s="110"/>
      <c r="C76" s="110"/>
      <c r="D76" s="110"/>
      <c r="E76" s="110"/>
      <c r="F76" s="110"/>
      <c r="G76" s="110"/>
      <c r="H76" s="110"/>
    </row>
    <row r="77" spans="1:8" ht="15" thickBot="1">
      <c r="A77" s="111"/>
      <c r="B77" s="111"/>
      <c r="C77" s="111"/>
      <c r="D77" s="111"/>
      <c r="E77" s="111"/>
      <c r="F77" s="111"/>
      <c r="G77" s="111"/>
      <c r="H77" s="111"/>
    </row>
    <row r="78" spans="1:8">
      <c r="A78" s="106" t="s">
        <v>122</v>
      </c>
      <c r="B78" s="106"/>
      <c r="C78" s="106"/>
      <c r="D78" s="106"/>
      <c r="E78" s="106"/>
      <c r="F78" s="106"/>
      <c r="G78" s="106"/>
      <c r="H78" s="106"/>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sheetData>
  <mergeCells count="121">
    <mergeCell ref="A42:H42"/>
    <mergeCell ref="A43:H43"/>
    <mergeCell ref="A44:H44"/>
    <mergeCell ref="A34:J34"/>
    <mergeCell ref="G39:H39"/>
    <mergeCell ref="B18:D18"/>
    <mergeCell ref="B65:D65"/>
    <mergeCell ref="B54:F55"/>
    <mergeCell ref="G54:H54"/>
    <mergeCell ref="B56:F56"/>
    <mergeCell ref="B57:F57"/>
    <mergeCell ref="B58:F58"/>
    <mergeCell ref="A38:A41"/>
    <mergeCell ref="B39:C39"/>
    <mergeCell ref="B40:C40"/>
    <mergeCell ref="B41:H41"/>
    <mergeCell ref="B50:F50"/>
    <mergeCell ref="B51:F51"/>
    <mergeCell ref="B53:E53"/>
    <mergeCell ref="F53:H53"/>
    <mergeCell ref="G46:H46"/>
    <mergeCell ref="B46:F47"/>
    <mergeCell ref="B48:F48"/>
    <mergeCell ref="B49:F49"/>
    <mergeCell ref="A45:H45"/>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12:A13"/>
    <mergeCell ref="A16:A17"/>
    <mergeCell ref="E16:E17"/>
    <mergeCell ref="F16:F17"/>
    <mergeCell ref="B14:C14"/>
    <mergeCell ref="E14:H14"/>
    <mergeCell ref="G16:J16"/>
    <mergeCell ref="A15:L15"/>
    <mergeCell ref="L16:L17"/>
    <mergeCell ref="I14:J14"/>
    <mergeCell ref="K16:K17"/>
    <mergeCell ref="B19:D19"/>
    <mergeCell ref="B20:D20"/>
    <mergeCell ref="B21:D21"/>
    <mergeCell ref="B16:D17"/>
    <mergeCell ref="C28:C29"/>
    <mergeCell ref="A30:J30"/>
    <mergeCell ref="G35:H35"/>
    <mergeCell ref="A32:J32"/>
    <mergeCell ref="A22:L22"/>
    <mergeCell ref="E28:E29"/>
    <mergeCell ref="F28:G28"/>
    <mergeCell ref="H28:H29"/>
    <mergeCell ref="A27:D27"/>
    <mergeCell ref="B23:C23"/>
    <mergeCell ref="E23:G23"/>
    <mergeCell ref="A26:C26"/>
    <mergeCell ref="E26:J26"/>
    <mergeCell ref="A28:A29"/>
    <mergeCell ref="B28:B29"/>
    <mergeCell ref="A24:J24"/>
    <mergeCell ref="B35:F35"/>
    <mergeCell ref="A78:H78"/>
    <mergeCell ref="A70:H70"/>
    <mergeCell ref="A71:H75"/>
    <mergeCell ref="A76:H77"/>
    <mergeCell ref="B61:F61"/>
    <mergeCell ref="B62:F62"/>
    <mergeCell ref="A54:A62"/>
    <mergeCell ref="E40:F40"/>
    <mergeCell ref="A46:A52"/>
    <mergeCell ref="B52:F52"/>
    <mergeCell ref="B59:F59"/>
    <mergeCell ref="B60:F60"/>
    <mergeCell ref="A68:H68"/>
    <mergeCell ref="A69:H69"/>
    <mergeCell ref="A66:H66"/>
    <mergeCell ref="A67:H67"/>
    <mergeCell ref="A63:A65"/>
    <mergeCell ref="B64:D64"/>
    <mergeCell ref="G40:H40"/>
    <mergeCell ref="B63:H63"/>
    <mergeCell ref="E64:F64"/>
    <mergeCell ref="G64:H64"/>
    <mergeCell ref="E65:F65"/>
    <mergeCell ref="G65:H65"/>
    <mergeCell ref="E27:J27"/>
    <mergeCell ref="A25:J25"/>
    <mergeCell ref="K39:L39"/>
    <mergeCell ref="I39:J39"/>
    <mergeCell ref="B38:L38"/>
    <mergeCell ref="I40:J40"/>
    <mergeCell ref="K40:L40"/>
    <mergeCell ref="E39:F39"/>
    <mergeCell ref="B36:F36"/>
    <mergeCell ref="G36:H36"/>
    <mergeCell ref="B37:F37"/>
    <mergeCell ref="G37:H37"/>
    <mergeCell ref="A35:A37"/>
    <mergeCell ref="D28:D29"/>
    <mergeCell ref="I28:I29"/>
    <mergeCell ref="J28:J29"/>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4000000}">
          <x14:formula1>
            <xm:f>'Skaidrojumi 1. daļa un biotopi'!$D$18:$D$21</xm:f>
          </x14:formula1>
          <xm:sqref>J31 J33</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7000000}">
          <x14:formula1>
            <xm:f>'Sugas skaidrojumi'!$A$12:$A$15</xm:f>
          </x14:formula1>
          <xm:sqref>E31 E33</xm:sqref>
        </x14:dataValidation>
        <x14:dataValidation type="list" allowBlank="1" showInputMessage="1" showErrorMessage="1" xr:uid="{00000000-0002-0000-0000-000008000000}">
          <x14:formula1>
            <xm:f>'Sugas skaidrojumi'!$A$18:$A$21</xm:f>
          </x14:formula1>
          <xm:sqref>I31 I33</xm:sqref>
        </x14:dataValidation>
        <x14:dataValidation type="list" allowBlank="1" showInputMessage="1" showErrorMessage="1" xr:uid="{00000000-0002-0000-0000-000009000000}">
          <x14:formula1>
            <xm:f>'Sugas skaidrojumi'!$A$23:$A$42</xm:f>
          </x14:formula1>
          <xm:sqref>H31 H33</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C000000}">
          <x14:formula1>
            <xm:f>'Biotopu direktīvas II p. sugas'!$F$1:$M$1</xm:f>
          </x14:formula1>
          <xm:sqref>A33</xm:sqref>
        </x14:dataValidation>
        <x14:dataValidation type="list" allowBlank="1" showInputMessage="1" showErrorMessage="1" xr:uid="{00000000-0002-0000-0000-00000E000000}">
          <x14:formula1>
            <xm:f>'Mikroliegumu sugas'!$D$1:$N$1</xm:f>
          </x14:formula1>
          <xm:sqref>B40:C40</xm:sqref>
        </x14:dataValidation>
        <x14:dataValidation type="list" allowBlank="1" showInputMessage="1" showErrorMessage="1" xr:uid="{00000000-0002-0000-0000-000010000000}">
          <x14:formula1>
            <xm:f>'3.2.+4. anketas daļa'!$A$17:$A$24</xm:f>
          </x14:formula1>
          <xm:sqref>B65:D65</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 type="list" allowBlank="1" showInputMessage="1" showErrorMessage="1" xr:uid="{00000000-0002-0000-0000-00000F000000}">
          <x14:formula1>
            <xm:f>OFFSET('Mikroliegumu sugas'!$D$1,1,MATCH($B40,'Mikroliegumu sugas'!$D$1:$N$1,0)-1,COUNTA(OFFSET('Mikroliegumu sugas'!$D$1,1,MATCH($B40,'Mikroliegumu sugas'!$D$1:$N$1,0)-1,100)),1)</xm:f>
          </x14:formula1>
          <xm:sqref>D40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1001</v>
      </c>
    </row>
    <row r="2" spans="1:1">
      <c r="A2" t="s">
        <v>13</v>
      </c>
    </row>
    <row r="3" spans="1:1">
      <c r="A3" t="s">
        <v>1002</v>
      </c>
    </row>
    <row r="4" spans="1:1">
      <c r="A4" t="s">
        <v>1003</v>
      </c>
    </row>
    <row r="5" spans="1:1">
      <c r="A5" t="s">
        <v>1004</v>
      </c>
    </row>
    <row r="6" spans="1:1">
      <c r="A6" t="s">
        <v>1005</v>
      </c>
    </row>
    <row r="7" spans="1:1">
      <c r="A7" t="s">
        <v>1006</v>
      </c>
    </row>
    <row r="8" spans="1:1">
      <c r="A8" t="s">
        <v>1007</v>
      </c>
    </row>
    <row r="9" spans="1:1">
      <c r="A9" s="8" t="s">
        <v>1008</v>
      </c>
    </row>
    <row r="10" spans="1:1">
      <c r="A10" t="s">
        <v>1009</v>
      </c>
    </row>
    <row r="11" spans="1:1">
      <c r="A11" t="s">
        <v>1010</v>
      </c>
    </row>
    <row r="12" spans="1:1">
      <c r="A12" s="9" t="s">
        <v>1011</v>
      </c>
    </row>
    <row r="13" spans="1:1">
      <c r="A13" t="s">
        <v>1012</v>
      </c>
    </row>
    <row r="14" spans="1:1">
      <c r="A14" t="s">
        <v>1013</v>
      </c>
    </row>
    <row r="16" spans="1:1">
      <c r="A16" t="s">
        <v>111</v>
      </c>
    </row>
    <row r="17" spans="1:1">
      <c r="A17" t="s">
        <v>1007</v>
      </c>
    </row>
    <row r="18" spans="1:1">
      <c r="A18" t="s">
        <v>1014</v>
      </c>
    </row>
    <row r="19" spans="1:1">
      <c r="A19" t="s">
        <v>13</v>
      </c>
    </row>
    <row r="20" spans="1:1">
      <c r="A20" t="s">
        <v>1002</v>
      </c>
    </row>
    <row r="21" spans="1:1">
      <c r="A21" t="s">
        <v>1003</v>
      </c>
    </row>
    <row r="22" spans="1:1">
      <c r="A22" t="s">
        <v>1004</v>
      </c>
    </row>
    <row r="23" spans="1:1">
      <c r="A23" t="s">
        <v>1005</v>
      </c>
    </row>
    <row r="24" spans="1:1">
      <c r="A24" t="s">
        <v>1006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4" t="s">
        <v>123</v>
      </c>
      <c r="B1" s="55" t="s">
        <v>33</v>
      </c>
      <c r="C1" s="55" t="s">
        <v>124</v>
      </c>
      <c r="D1" s="55" t="s">
        <v>125</v>
      </c>
      <c r="E1" s="55" t="s">
        <v>126</v>
      </c>
      <c r="F1" s="55" t="s">
        <v>127</v>
      </c>
      <c r="G1" s="55" t="s">
        <v>128</v>
      </c>
      <c r="H1" s="56" t="s">
        <v>129</v>
      </c>
      <c r="I1" s="55" t="s">
        <v>130</v>
      </c>
      <c r="J1" s="56" t="s">
        <v>131</v>
      </c>
      <c r="K1" s="55" t="s">
        <v>52</v>
      </c>
      <c r="L1" s="55" t="s">
        <v>132</v>
      </c>
    </row>
    <row r="2" spans="1:12">
      <c r="A2" s="57">
        <v>1</v>
      </c>
      <c r="B2" s="58">
        <v>986.84515999999996</v>
      </c>
      <c r="C2" s="59" t="s">
        <v>133</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c r="A3" s="57">
        <v>2</v>
      </c>
      <c r="B3" s="58">
        <v>298.69389799999999</v>
      </c>
      <c r="C3" s="59" t="s">
        <v>133</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c r="A4" s="57">
        <v>5</v>
      </c>
      <c r="B4" s="58">
        <v>350.721474</v>
      </c>
      <c r="C4" s="59" t="s">
        <v>134</v>
      </c>
      <c r="D4" s="58">
        <v>0</v>
      </c>
      <c r="E4" s="58">
        <v>0</v>
      </c>
      <c r="F4" s="58">
        <v>117.753051</v>
      </c>
      <c r="G4" s="58">
        <v>0</v>
      </c>
      <c r="H4" s="60">
        <f t="shared" si="0"/>
        <v>0</v>
      </c>
      <c r="I4" s="58">
        <v>122.001237</v>
      </c>
      <c r="J4" s="60">
        <f t="shared" si="1"/>
        <v>0.34785790447493387</v>
      </c>
      <c r="K4" s="1">
        <v>11</v>
      </c>
      <c r="L4" s="58">
        <v>0</v>
      </c>
    </row>
    <row r="5" spans="1:12">
      <c r="A5" s="57">
        <v>6</v>
      </c>
      <c r="B5" s="58">
        <v>798.19692699999996</v>
      </c>
      <c r="C5" s="59" t="s">
        <v>134</v>
      </c>
      <c r="D5" s="58">
        <v>0</v>
      </c>
      <c r="E5" s="58">
        <v>0</v>
      </c>
      <c r="F5" s="58">
        <v>167.724985</v>
      </c>
      <c r="G5" s="58">
        <v>0</v>
      </c>
      <c r="H5" s="60">
        <f t="shared" si="0"/>
        <v>0</v>
      </c>
      <c r="I5" s="58">
        <v>39.336233999999997</v>
      </c>
      <c r="J5" s="60">
        <f t="shared" si="1"/>
        <v>4.9281364873007084E-2</v>
      </c>
      <c r="K5" s="1">
        <v>11</v>
      </c>
      <c r="L5" s="58">
        <v>0</v>
      </c>
    </row>
    <row r="6" spans="1:12">
      <c r="A6" s="57">
        <v>12</v>
      </c>
      <c r="B6" s="58">
        <v>5.5810009999999997</v>
      </c>
      <c r="C6" s="59" t="s">
        <v>133</v>
      </c>
      <c r="D6" s="58">
        <v>0</v>
      </c>
      <c r="E6" s="58">
        <v>0</v>
      </c>
      <c r="F6" s="58">
        <v>5.5810009999999997</v>
      </c>
      <c r="G6" s="58">
        <v>0</v>
      </c>
      <c r="H6" s="60">
        <f t="shared" si="0"/>
        <v>0</v>
      </c>
      <c r="I6" s="58">
        <v>4.7284870000000003</v>
      </c>
      <c r="J6" s="60">
        <f t="shared" si="1"/>
        <v>0.84724711570558764</v>
      </c>
      <c r="K6" s="1">
        <v>0</v>
      </c>
      <c r="L6" s="58">
        <v>0</v>
      </c>
    </row>
    <row r="7" spans="1:12">
      <c r="A7" s="57">
        <v>15</v>
      </c>
      <c r="B7" s="58">
        <v>1198.4522119999999</v>
      </c>
      <c r="C7" s="59" t="s">
        <v>133</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c r="A8" s="57">
        <v>24</v>
      </c>
      <c r="B8" s="58">
        <v>6.7005689999999998</v>
      </c>
      <c r="C8" s="59" t="s">
        <v>133</v>
      </c>
      <c r="D8" s="58">
        <v>0</v>
      </c>
      <c r="E8" s="58">
        <v>0</v>
      </c>
      <c r="F8" s="58">
        <v>2.1632250000000002</v>
      </c>
      <c r="G8" s="58">
        <v>0</v>
      </c>
      <c r="H8" s="60">
        <f t="shared" si="0"/>
        <v>0</v>
      </c>
      <c r="I8" s="58">
        <v>0</v>
      </c>
      <c r="J8" s="60">
        <f t="shared" si="1"/>
        <v>0</v>
      </c>
      <c r="K8" s="1">
        <v>0</v>
      </c>
      <c r="L8" s="58">
        <v>6.7005689999999998</v>
      </c>
    </row>
    <row r="9" spans="1:12">
      <c r="A9" s="57">
        <v>28</v>
      </c>
      <c r="B9" s="58">
        <v>186.05788699999999</v>
      </c>
      <c r="C9" s="59" t="s">
        <v>134</v>
      </c>
      <c r="D9" s="58">
        <v>0</v>
      </c>
      <c r="E9" s="58">
        <v>0</v>
      </c>
      <c r="F9" s="58">
        <v>82.909118000000007</v>
      </c>
      <c r="G9" s="58">
        <v>1.768502</v>
      </c>
      <c r="H9" s="60">
        <f t="shared" si="0"/>
        <v>9.5051170821906627E-3</v>
      </c>
      <c r="I9" s="58">
        <v>85.136026000000001</v>
      </c>
      <c r="J9" s="60">
        <f t="shared" si="1"/>
        <v>0.45757816222001924</v>
      </c>
      <c r="K9" s="1">
        <v>0</v>
      </c>
      <c r="L9" s="58">
        <v>0</v>
      </c>
    </row>
    <row r="10" spans="1:12">
      <c r="A10" s="57">
        <v>32</v>
      </c>
      <c r="B10" s="58">
        <v>4637.3856669999996</v>
      </c>
      <c r="C10" s="59" t="s">
        <v>133</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c r="A11" s="57">
        <v>35</v>
      </c>
      <c r="B11" s="58">
        <v>66.379384000000002</v>
      </c>
      <c r="C11" s="59" t="s">
        <v>134</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c r="A12" s="57">
        <v>37</v>
      </c>
      <c r="B12" s="58">
        <v>3.7090010000000002</v>
      </c>
      <c r="C12" s="59" t="s">
        <v>134</v>
      </c>
      <c r="D12" s="58">
        <v>0</v>
      </c>
      <c r="E12" s="58">
        <v>0</v>
      </c>
      <c r="F12" s="58">
        <v>0.50684600000000002</v>
      </c>
      <c r="G12" s="58">
        <v>0</v>
      </c>
      <c r="H12" s="60">
        <f t="shared" si="0"/>
        <v>0</v>
      </c>
      <c r="I12" s="58">
        <v>2.9629799999999999</v>
      </c>
      <c r="J12" s="60">
        <f t="shared" si="1"/>
        <v>0.79886201163062498</v>
      </c>
      <c r="K12" s="1">
        <v>0</v>
      </c>
      <c r="L12" s="58">
        <v>0</v>
      </c>
    </row>
    <row r="13" spans="1:12">
      <c r="A13" s="57">
        <v>39</v>
      </c>
      <c r="B13" s="58">
        <v>72.142786999999998</v>
      </c>
      <c r="C13" s="59" t="s">
        <v>134</v>
      </c>
      <c r="D13" s="58">
        <v>0</v>
      </c>
      <c r="E13" s="58">
        <v>0</v>
      </c>
      <c r="F13" s="58">
        <v>14.197609999999999</v>
      </c>
      <c r="G13" s="58">
        <v>0</v>
      </c>
      <c r="H13" s="60">
        <f t="shared" si="0"/>
        <v>0</v>
      </c>
      <c r="I13" s="58">
        <v>54.581028000000003</v>
      </c>
      <c r="J13" s="60">
        <f t="shared" si="1"/>
        <v>0.75656944054573338</v>
      </c>
      <c r="K13" s="1">
        <v>2</v>
      </c>
      <c r="L13" s="58">
        <v>0</v>
      </c>
    </row>
    <row r="14" spans="1:12">
      <c r="A14" s="57">
        <v>41</v>
      </c>
      <c r="B14" s="58">
        <v>42.336213000000001</v>
      </c>
      <c r="C14" s="59" t="s">
        <v>134</v>
      </c>
      <c r="D14" s="58">
        <v>1.6200000000000001E-4</v>
      </c>
      <c r="E14" s="58">
        <v>0</v>
      </c>
      <c r="F14" s="58">
        <v>17.213213</v>
      </c>
      <c r="G14" s="58">
        <v>0</v>
      </c>
      <c r="H14" s="60">
        <f t="shared" si="0"/>
        <v>0</v>
      </c>
      <c r="I14" s="58">
        <v>38.822237000000001</v>
      </c>
      <c r="J14" s="60">
        <f t="shared" si="1"/>
        <v>0.91699833898700389</v>
      </c>
      <c r="K14" s="1">
        <v>0</v>
      </c>
      <c r="L14" s="58">
        <v>0</v>
      </c>
    </row>
    <row r="15" spans="1:12">
      <c r="A15" s="57">
        <v>43</v>
      </c>
      <c r="B15" s="58">
        <v>39.116888000000003</v>
      </c>
      <c r="C15" s="59" t="s">
        <v>133</v>
      </c>
      <c r="D15" s="58">
        <v>0</v>
      </c>
      <c r="E15" s="58">
        <v>0</v>
      </c>
      <c r="F15" s="58">
        <v>0.239764</v>
      </c>
      <c r="G15" s="58">
        <v>0</v>
      </c>
      <c r="H15" s="60">
        <f t="shared" si="0"/>
        <v>0</v>
      </c>
      <c r="I15" s="58">
        <v>4.1817659999999997</v>
      </c>
      <c r="J15" s="60">
        <f t="shared" si="1"/>
        <v>0.1069043631487249</v>
      </c>
      <c r="K15" s="1">
        <v>0</v>
      </c>
      <c r="L15" s="58">
        <v>0</v>
      </c>
    </row>
    <row r="16" spans="1:12">
      <c r="A16" s="57">
        <v>44</v>
      </c>
      <c r="B16" s="58">
        <v>24.631004000000001</v>
      </c>
      <c r="C16" s="59" t="s">
        <v>134</v>
      </c>
      <c r="D16" s="58">
        <v>0</v>
      </c>
      <c r="E16" s="58">
        <v>0</v>
      </c>
      <c r="F16" s="58">
        <v>1.6502600000000001</v>
      </c>
      <c r="G16" s="58">
        <v>0</v>
      </c>
      <c r="H16" s="60">
        <f t="shared" si="0"/>
        <v>0</v>
      </c>
      <c r="I16" s="58">
        <v>13.061522999999999</v>
      </c>
      <c r="J16" s="60">
        <f t="shared" si="1"/>
        <v>0.53028788432659901</v>
      </c>
      <c r="K16" s="1">
        <v>2</v>
      </c>
      <c r="L16" s="58">
        <v>0</v>
      </c>
    </row>
    <row r="17" spans="1:12">
      <c r="A17" s="57">
        <v>45</v>
      </c>
      <c r="B17" s="58">
        <v>16.835705000000001</v>
      </c>
      <c r="C17" s="59" t="s">
        <v>134</v>
      </c>
      <c r="D17" s="58">
        <v>0</v>
      </c>
      <c r="E17" s="58">
        <v>0</v>
      </c>
      <c r="F17" s="58">
        <v>1.2337000000000001E-2</v>
      </c>
      <c r="G17" s="58">
        <v>0</v>
      </c>
      <c r="H17" s="60">
        <f t="shared" si="0"/>
        <v>0</v>
      </c>
      <c r="I17" s="58">
        <v>15.938791</v>
      </c>
      <c r="J17" s="60">
        <f t="shared" si="1"/>
        <v>0.94672548610230456</v>
      </c>
      <c r="K17" s="1">
        <v>1</v>
      </c>
      <c r="L17" s="58">
        <v>0</v>
      </c>
    </row>
    <row r="18" spans="1:12">
      <c r="A18" s="57">
        <v>46</v>
      </c>
      <c r="B18" s="58">
        <v>6.9183409999999999</v>
      </c>
      <c r="C18" s="59" t="s">
        <v>133</v>
      </c>
      <c r="D18" s="58">
        <v>0</v>
      </c>
      <c r="E18" s="58">
        <v>0</v>
      </c>
      <c r="F18" s="58">
        <v>0</v>
      </c>
      <c r="G18" s="58">
        <v>0</v>
      </c>
      <c r="H18" s="60">
        <f t="shared" si="0"/>
        <v>0</v>
      </c>
      <c r="I18" s="58">
        <v>5.5000340000000003</v>
      </c>
      <c r="J18" s="60">
        <f t="shared" si="1"/>
        <v>0.79499319273218827</v>
      </c>
      <c r="K18" s="1">
        <v>0</v>
      </c>
      <c r="L18" s="58">
        <v>0.51141300000000001</v>
      </c>
    </row>
    <row r="19" spans="1:12">
      <c r="A19" s="57">
        <v>47</v>
      </c>
      <c r="B19" s="58">
        <v>18.474848000000001</v>
      </c>
      <c r="C19" s="59" t="s">
        <v>133</v>
      </c>
      <c r="D19" s="58">
        <v>0</v>
      </c>
      <c r="E19" s="58">
        <v>0</v>
      </c>
      <c r="F19" s="58">
        <v>0</v>
      </c>
      <c r="G19" s="58">
        <v>0</v>
      </c>
      <c r="H19" s="60">
        <f t="shared" si="0"/>
        <v>0</v>
      </c>
      <c r="I19" s="58">
        <v>2.60189</v>
      </c>
      <c r="J19" s="60">
        <f t="shared" si="1"/>
        <v>0.14083417628117967</v>
      </c>
      <c r="K19" s="1">
        <v>10</v>
      </c>
      <c r="L19" s="58">
        <v>0</v>
      </c>
    </row>
    <row r="20" spans="1:12">
      <c r="A20" s="57">
        <v>48</v>
      </c>
      <c r="B20" s="58">
        <v>723.65064700000005</v>
      </c>
      <c r="C20" s="59" t="s">
        <v>134</v>
      </c>
      <c r="D20" s="58">
        <v>0</v>
      </c>
      <c r="E20" s="58">
        <v>0</v>
      </c>
      <c r="F20" s="58">
        <v>117.408281</v>
      </c>
      <c r="G20" s="58">
        <v>0</v>
      </c>
      <c r="H20" s="60">
        <f t="shared" si="0"/>
        <v>0</v>
      </c>
      <c r="I20" s="58">
        <v>88.750731999999999</v>
      </c>
      <c r="J20" s="60">
        <f t="shared" si="1"/>
        <v>0.12264306315199079</v>
      </c>
      <c r="K20" s="1">
        <v>6</v>
      </c>
      <c r="L20" s="58">
        <v>0</v>
      </c>
    </row>
    <row r="21" spans="1:12">
      <c r="A21" s="57">
        <v>49</v>
      </c>
      <c r="B21" s="58">
        <v>255.729231</v>
      </c>
      <c r="C21" s="59" t="s">
        <v>133</v>
      </c>
      <c r="D21" s="58">
        <v>0</v>
      </c>
      <c r="E21" s="58">
        <v>0</v>
      </c>
      <c r="F21" s="58">
        <v>48.336936000000001</v>
      </c>
      <c r="G21" s="58">
        <v>0</v>
      </c>
      <c r="H21" s="60">
        <f t="shared" si="0"/>
        <v>0</v>
      </c>
      <c r="I21" s="58">
        <v>44.101905000000002</v>
      </c>
      <c r="J21" s="60">
        <f t="shared" si="1"/>
        <v>0.17245547107596784</v>
      </c>
      <c r="K21" s="1">
        <v>10</v>
      </c>
      <c r="L21" s="58">
        <v>0</v>
      </c>
    </row>
    <row r="22" spans="1:12">
      <c r="A22" s="57">
        <v>52</v>
      </c>
      <c r="B22" s="58">
        <v>1227.4683889999999</v>
      </c>
      <c r="C22" s="59" t="s">
        <v>133</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c r="A23" s="57">
        <v>53</v>
      </c>
      <c r="B23" s="58">
        <v>100.300482</v>
      </c>
      <c r="C23" s="59" t="s">
        <v>134</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c r="A24" s="57">
        <v>54</v>
      </c>
      <c r="B24" s="58">
        <v>600.81554200000005</v>
      </c>
      <c r="C24" s="59" t="s">
        <v>134</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c r="A25" s="57">
        <v>55</v>
      </c>
      <c r="B25" s="58">
        <v>833.42415200000005</v>
      </c>
      <c r="C25" s="59" t="s">
        <v>134</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c r="A26" s="57">
        <v>56</v>
      </c>
      <c r="B26" s="58">
        <v>52.109819000000002</v>
      </c>
      <c r="C26" s="59" t="s">
        <v>134</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c r="A27" s="57">
        <v>57</v>
      </c>
      <c r="B27" s="58">
        <v>70.252527999999998</v>
      </c>
      <c r="C27" s="59" t="s">
        <v>133</v>
      </c>
      <c r="D27" s="58">
        <v>0</v>
      </c>
      <c r="E27" s="58">
        <v>0</v>
      </c>
      <c r="F27" s="58">
        <v>13.407036</v>
      </c>
      <c r="G27" s="58">
        <v>0</v>
      </c>
      <c r="H27" s="60">
        <f t="shared" si="0"/>
        <v>0</v>
      </c>
      <c r="I27" s="58">
        <v>12.588457999999999</v>
      </c>
      <c r="J27" s="60">
        <f t="shared" si="1"/>
        <v>0.17918868343072294</v>
      </c>
      <c r="K27" s="1">
        <v>8</v>
      </c>
      <c r="L27" s="58">
        <v>0</v>
      </c>
    </row>
    <row r="28" spans="1:12">
      <c r="A28" s="57">
        <v>58</v>
      </c>
      <c r="B28" s="58">
        <v>84.455265999999995</v>
      </c>
      <c r="C28" s="59" t="s">
        <v>134</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c r="A29" s="57">
        <v>59</v>
      </c>
      <c r="B29" s="58">
        <v>684.14204500000005</v>
      </c>
      <c r="C29" s="59" t="s">
        <v>133</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c r="A30" s="57">
        <v>60</v>
      </c>
      <c r="B30" s="58">
        <v>9.8892279999999992</v>
      </c>
      <c r="C30" s="59" t="s">
        <v>133</v>
      </c>
      <c r="D30" s="58">
        <v>0</v>
      </c>
      <c r="E30" s="58">
        <v>0</v>
      </c>
      <c r="F30" s="58">
        <v>9.8892279999999992</v>
      </c>
      <c r="G30" s="58">
        <v>9.8892279999999992</v>
      </c>
      <c r="H30" s="60">
        <f t="shared" si="0"/>
        <v>1</v>
      </c>
      <c r="I30" s="58">
        <v>4.4879819999999997</v>
      </c>
      <c r="J30" s="60">
        <f t="shared" si="1"/>
        <v>0.45382531376564478</v>
      </c>
      <c r="K30" s="1">
        <v>0</v>
      </c>
      <c r="L30" s="58">
        <v>0</v>
      </c>
    </row>
    <row r="31" spans="1:12">
      <c r="A31" s="57">
        <v>61</v>
      </c>
      <c r="B31" s="58">
        <v>165.85239100000001</v>
      </c>
      <c r="C31" s="59" t="s">
        <v>133</v>
      </c>
      <c r="D31" s="58">
        <v>0</v>
      </c>
      <c r="E31" s="58">
        <v>0</v>
      </c>
      <c r="F31" s="58">
        <v>149.03783300000001</v>
      </c>
      <c r="G31" s="58">
        <v>0</v>
      </c>
      <c r="H31" s="60">
        <f t="shared" si="0"/>
        <v>0</v>
      </c>
      <c r="I31" s="58">
        <v>26.670424000000001</v>
      </c>
      <c r="J31" s="60">
        <f t="shared" si="1"/>
        <v>0.16080819721194131</v>
      </c>
      <c r="K31" s="1">
        <v>3</v>
      </c>
      <c r="L31" s="58">
        <v>0</v>
      </c>
    </row>
    <row r="32" spans="1:12">
      <c r="A32" s="57">
        <v>62</v>
      </c>
      <c r="B32" s="58">
        <v>95.798995000000005</v>
      </c>
      <c r="C32" s="59" t="s">
        <v>134</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c r="A33" s="57">
        <v>63</v>
      </c>
      <c r="B33" s="58">
        <v>2109.0554860000002</v>
      </c>
      <c r="C33" s="59" t="s">
        <v>133</v>
      </c>
      <c r="D33" s="58">
        <v>0</v>
      </c>
      <c r="E33" s="58">
        <v>0</v>
      </c>
      <c r="F33" s="58">
        <v>466.23821700000002</v>
      </c>
      <c r="G33" s="58">
        <v>0</v>
      </c>
      <c r="H33" s="60">
        <f t="shared" si="0"/>
        <v>0</v>
      </c>
      <c r="I33" s="58">
        <v>258.54845399999999</v>
      </c>
      <c r="J33" s="60">
        <f t="shared" si="1"/>
        <v>0.12258968799837444</v>
      </c>
      <c r="K33" s="1">
        <v>36</v>
      </c>
      <c r="L33" s="58">
        <v>0</v>
      </c>
    </row>
    <row r="34" spans="1:12">
      <c r="A34" s="57">
        <v>64</v>
      </c>
      <c r="B34" s="58">
        <v>116.64804599999999</v>
      </c>
      <c r="C34" s="59" t="s">
        <v>133</v>
      </c>
      <c r="D34" s="58">
        <v>0</v>
      </c>
      <c r="E34" s="58">
        <v>0</v>
      </c>
      <c r="F34" s="58">
        <v>72.826875000000001</v>
      </c>
      <c r="G34" s="58">
        <v>116.64804599999999</v>
      </c>
      <c r="H34" s="60">
        <f t="shared" si="0"/>
        <v>1</v>
      </c>
      <c r="I34" s="58">
        <v>105.356881</v>
      </c>
      <c r="J34" s="60">
        <f t="shared" si="1"/>
        <v>0.90320313638172733</v>
      </c>
      <c r="K34" s="1">
        <v>0</v>
      </c>
      <c r="L34" s="58">
        <v>0</v>
      </c>
    </row>
    <row r="35" spans="1:12">
      <c r="A35" s="57">
        <v>65</v>
      </c>
      <c r="B35" s="58">
        <v>2.8315480000000002</v>
      </c>
      <c r="C35" s="59" t="s">
        <v>133</v>
      </c>
      <c r="D35" s="58">
        <v>0</v>
      </c>
      <c r="E35" s="58">
        <v>0</v>
      </c>
      <c r="F35" s="58">
        <v>2.8315480000000002</v>
      </c>
      <c r="G35" s="58">
        <v>0</v>
      </c>
      <c r="H35" s="60">
        <f t="shared" si="0"/>
        <v>0</v>
      </c>
      <c r="I35" s="58">
        <v>1.4786140000000001</v>
      </c>
      <c r="J35" s="60">
        <f t="shared" si="1"/>
        <v>0.52219280760912401</v>
      </c>
      <c r="K35" s="1">
        <v>1</v>
      </c>
      <c r="L35" s="58">
        <v>0</v>
      </c>
    </row>
    <row r="36" spans="1:12">
      <c r="A36" s="57">
        <v>66</v>
      </c>
      <c r="B36" s="58">
        <v>43.837995999999997</v>
      </c>
      <c r="C36" s="59" t="s">
        <v>133</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c r="A37" s="57">
        <v>67</v>
      </c>
      <c r="B37" s="58">
        <v>244.90342999999999</v>
      </c>
      <c r="C37" s="59" t="s">
        <v>134</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c r="A38" s="57">
        <v>68</v>
      </c>
      <c r="B38" s="58">
        <v>20.289383000000001</v>
      </c>
      <c r="C38" s="59" t="s">
        <v>133</v>
      </c>
      <c r="D38" s="58">
        <v>0</v>
      </c>
      <c r="E38" s="58">
        <v>0</v>
      </c>
      <c r="F38" s="58">
        <v>20.289383000000001</v>
      </c>
      <c r="G38" s="58">
        <v>20.289383000000001</v>
      </c>
      <c r="H38" s="60">
        <f t="shared" si="0"/>
        <v>1</v>
      </c>
      <c r="I38" s="58">
        <v>8.1193179999999998</v>
      </c>
      <c r="J38" s="60">
        <f t="shared" si="1"/>
        <v>0.40017569780214607</v>
      </c>
      <c r="K38" s="1">
        <v>1</v>
      </c>
      <c r="L38" s="58">
        <v>0</v>
      </c>
    </row>
    <row r="39" spans="1:12">
      <c r="A39" s="57">
        <v>70</v>
      </c>
      <c r="B39" s="58">
        <v>12.217762</v>
      </c>
      <c r="C39" s="59" t="s">
        <v>133</v>
      </c>
      <c r="D39" s="58">
        <v>10.544551</v>
      </c>
      <c r="E39" s="58">
        <v>0</v>
      </c>
      <c r="F39" s="58">
        <v>12.217762</v>
      </c>
      <c r="G39" s="58">
        <v>12.217762</v>
      </c>
      <c r="H39" s="60">
        <f t="shared" si="0"/>
        <v>1</v>
      </c>
      <c r="I39" s="58">
        <v>11.737448000000001</v>
      </c>
      <c r="J39" s="60">
        <f t="shared" si="1"/>
        <v>0.96068723551825619</v>
      </c>
      <c r="K39" s="1">
        <v>3</v>
      </c>
      <c r="L39" s="58">
        <v>0</v>
      </c>
    </row>
    <row r="40" spans="1:12">
      <c r="A40" s="57">
        <v>71</v>
      </c>
      <c r="B40" s="58">
        <v>4.5190520000000003</v>
      </c>
      <c r="C40" s="59" t="s">
        <v>133</v>
      </c>
      <c r="D40" s="58">
        <v>0</v>
      </c>
      <c r="E40" s="58">
        <v>0</v>
      </c>
      <c r="F40" s="58">
        <v>0</v>
      </c>
      <c r="G40" s="58">
        <v>0</v>
      </c>
      <c r="H40" s="60">
        <f t="shared" si="0"/>
        <v>0</v>
      </c>
      <c r="I40" s="58">
        <v>1.7634369999999999</v>
      </c>
      <c r="J40" s="60">
        <f t="shared" si="1"/>
        <v>0.39022277238677489</v>
      </c>
      <c r="K40" s="1">
        <v>0</v>
      </c>
      <c r="L40" s="58">
        <v>0</v>
      </c>
    </row>
    <row r="41" spans="1:12">
      <c r="A41" s="57">
        <v>72</v>
      </c>
      <c r="B41" s="58">
        <v>1229.7612180000001</v>
      </c>
      <c r="C41" s="59" t="s">
        <v>133</v>
      </c>
      <c r="D41" s="58">
        <v>0</v>
      </c>
      <c r="E41" s="58">
        <v>0</v>
      </c>
      <c r="F41" s="58">
        <v>537.40456600000005</v>
      </c>
      <c r="G41" s="58">
        <v>443.74506600000001</v>
      </c>
      <c r="H41" s="60">
        <f t="shared" si="0"/>
        <v>0.36083839651544447</v>
      </c>
      <c r="I41" s="58">
        <v>341.523436</v>
      </c>
      <c r="J41" s="60">
        <f t="shared" si="1"/>
        <v>0.27771524341565307</v>
      </c>
      <c r="K41" s="1">
        <v>9</v>
      </c>
      <c r="L41" s="58">
        <v>0</v>
      </c>
    </row>
    <row r="42" spans="1:12">
      <c r="A42" s="57">
        <v>76</v>
      </c>
      <c r="B42" s="58">
        <v>5.5295120000000004</v>
      </c>
      <c r="C42" s="59" t="s">
        <v>133</v>
      </c>
      <c r="D42" s="58">
        <v>0</v>
      </c>
      <c r="E42" s="58">
        <v>0</v>
      </c>
      <c r="F42" s="58">
        <v>0</v>
      </c>
      <c r="G42" s="58">
        <v>0</v>
      </c>
      <c r="H42" s="60">
        <f t="shared" si="0"/>
        <v>0</v>
      </c>
      <c r="I42" s="58">
        <v>0</v>
      </c>
      <c r="J42" s="60">
        <f t="shared" si="1"/>
        <v>0</v>
      </c>
      <c r="K42" s="1">
        <v>21</v>
      </c>
      <c r="L42" s="58">
        <v>0</v>
      </c>
    </row>
    <row r="43" spans="1:12">
      <c r="A43" s="57">
        <v>78</v>
      </c>
      <c r="B43" s="58">
        <v>19.502040999999998</v>
      </c>
      <c r="C43" s="59" t="s">
        <v>134</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c r="A44" s="57">
        <v>80</v>
      </c>
      <c r="B44" s="58">
        <v>347.42839099999998</v>
      </c>
      <c r="C44" s="59" t="s">
        <v>133</v>
      </c>
      <c r="D44" s="58">
        <v>0</v>
      </c>
      <c r="E44" s="58">
        <v>0</v>
      </c>
      <c r="F44" s="58">
        <v>274.21107499999999</v>
      </c>
      <c r="G44" s="58">
        <v>347.400847</v>
      </c>
      <c r="H44" s="60">
        <f t="shared" si="0"/>
        <v>0.99992072035356494</v>
      </c>
      <c r="I44" s="58">
        <v>165.081704</v>
      </c>
      <c r="J44" s="60">
        <f t="shared" si="1"/>
        <v>0.47515317768028925</v>
      </c>
      <c r="K44" s="1">
        <v>16</v>
      </c>
      <c r="L44" s="58">
        <v>0</v>
      </c>
    </row>
    <row r="45" spans="1:12">
      <c r="A45" s="57">
        <v>87</v>
      </c>
      <c r="B45" s="58">
        <v>112.054092</v>
      </c>
      <c r="C45" s="59" t="s">
        <v>133</v>
      </c>
      <c r="D45" s="58">
        <v>0</v>
      </c>
      <c r="E45" s="58">
        <v>0</v>
      </c>
      <c r="F45" s="58">
        <v>102.484528</v>
      </c>
      <c r="G45" s="58">
        <v>112.053601</v>
      </c>
      <c r="H45" s="60">
        <f t="shared" si="0"/>
        <v>0.99999561818768745</v>
      </c>
      <c r="I45" s="58">
        <v>39.238725000000002</v>
      </c>
      <c r="J45" s="60">
        <f t="shared" si="1"/>
        <v>0.35017663611963412</v>
      </c>
      <c r="K45" s="1">
        <v>2</v>
      </c>
      <c r="L45" s="58">
        <v>0</v>
      </c>
    </row>
    <row r="46" spans="1:12">
      <c r="A46" s="57">
        <v>88</v>
      </c>
      <c r="B46" s="58">
        <v>493.85902700000003</v>
      </c>
      <c r="C46" s="59" t="s">
        <v>133</v>
      </c>
      <c r="D46" s="58">
        <v>0</v>
      </c>
      <c r="E46" s="58">
        <v>0</v>
      </c>
      <c r="F46" s="58">
        <v>80.820702999999995</v>
      </c>
      <c r="G46" s="58">
        <v>0</v>
      </c>
      <c r="H46" s="60">
        <f t="shared" si="0"/>
        <v>0</v>
      </c>
      <c r="I46" s="58">
        <v>52.876230999999997</v>
      </c>
      <c r="J46" s="60">
        <f t="shared" si="1"/>
        <v>0.10706745874668398</v>
      </c>
      <c r="K46" s="1">
        <v>11</v>
      </c>
      <c r="L46" s="58">
        <v>2.6426249999999998</v>
      </c>
    </row>
    <row r="47" spans="1:12">
      <c r="A47" s="57">
        <v>89</v>
      </c>
      <c r="B47" s="58">
        <v>104.92880599999999</v>
      </c>
      <c r="C47" s="59" t="s">
        <v>133</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c r="A48" s="57">
        <v>90</v>
      </c>
      <c r="B48" s="58">
        <v>1176.503569</v>
      </c>
      <c r="C48" s="59" t="s">
        <v>133</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c r="A49" s="57">
        <v>91</v>
      </c>
      <c r="B49" s="58">
        <v>69.057053999999994</v>
      </c>
      <c r="C49" s="59" t="s">
        <v>134</v>
      </c>
      <c r="D49" s="58">
        <v>0</v>
      </c>
      <c r="E49" s="58">
        <v>0</v>
      </c>
      <c r="F49" s="58">
        <v>24.843457000000001</v>
      </c>
      <c r="G49" s="58">
        <v>69.057053999999994</v>
      </c>
      <c r="H49" s="60">
        <f t="shared" si="0"/>
        <v>1</v>
      </c>
      <c r="I49" s="58">
        <v>39.556626000000001</v>
      </c>
      <c r="J49" s="60">
        <f t="shared" si="1"/>
        <v>0.5728107949696204</v>
      </c>
      <c r="K49" s="1">
        <v>0</v>
      </c>
      <c r="L49" s="58">
        <v>0</v>
      </c>
    </row>
    <row r="50" spans="1:12">
      <c r="A50" s="57">
        <v>92</v>
      </c>
      <c r="B50" s="58">
        <v>129.00761800000001</v>
      </c>
      <c r="C50" s="59" t="s">
        <v>134</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c r="A51" s="57">
        <v>93</v>
      </c>
      <c r="B51" s="58">
        <v>562.21618799999999</v>
      </c>
      <c r="C51" s="59" t="s">
        <v>134</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c r="A52" s="57">
        <v>94</v>
      </c>
      <c r="B52" s="58">
        <v>263.76709399999999</v>
      </c>
      <c r="C52" s="59" t="s">
        <v>133</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c r="A53" s="57">
        <v>96</v>
      </c>
      <c r="B53" s="58">
        <v>370.72954499999997</v>
      </c>
      <c r="C53" s="59" t="s">
        <v>133</v>
      </c>
      <c r="D53" s="58">
        <v>0</v>
      </c>
      <c r="E53" s="58">
        <v>0</v>
      </c>
      <c r="F53" s="58">
        <v>165.09631400000001</v>
      </c>
      <c r="G53" s="58">
        <v>0</v>
      </c>
      <c r="H53" s="60">
        <f t="shared" si="0"/>
        <v>0</v>
      </c>
      <c r="I53" s="58">
        <v>116.634947</v>
      </c>
      <c r="J53" s="60">
        <f t="shared" si="1"/>
        <v>0.31460925780814153</v>
      </c>
      <c r="K53" s="1">
        <v>23</v>
      </c>
      <c r="L53" s="58">
        <v>368.55688900000001</v>
      </c>
    </row>
    <row r="54" spans="1:12">
      <c r="A54" s="57">
        <v>97</v>
      </c>
      <c r="B54" s="58">
        <v>675.650127</v>
      </c>
      <c r="C54" s="59" t="s">
        <v>134</v>
      </c>
      <c r="D54" s="58">
        <v>0</v>
      </c>
      <c r="E54" s="58">
        <v>0</v>
      </c>
      <c r="F54" s="58">
        <v>80.335915999999997</v>
      </c>
      <c r="G54" s="58">
        <v>0</v>
      </c>
      <c r="H54" s="60">
        <f t="shared" si="0"/>
        <v>0</v>
      </c>
      <c r="I54" s="58">
        <v>89.061046000000005</v>
      </c>
      <c r="J54" s="60">
        <f t="shared" si="1"/>
        <v>0.13181533228661704</v>
      </c>
      <c r="K54" s="1">
        <v>4</v>
      </c>
      <c r="L54" s="58">
        <v>0</v>
      </c>
    </row>
    <row r="55" spans="1:12">
      <c r="A55" s="57">
        <v>98</v>
      </c>
      <c r="B55" s="58">
        <v>569.73675400000002</v>
      </c>
      <c r="C55" s="59" t="s">
        <v>134</v>
      </c>
      <c r="D55" s="58">
        <v>0</v>
      </c>
      <c r="E55" s="58">
        <v>0</v>
      </c>
      <c r="F55" s="58">
        <v>552.52904100000001</v>
      </c>
      <c r="G55" s="58">
        <v>440.01678500000003</v>
      </c>
      <c r="H55" s="60">
        <f t="shared" si="0"/>
        <v>0.77231595453643498</v>
      </c>
      <c r="I55" s="58">
        <v>164.564224</v>
      </c>
      <c r="J55" s="60">
        <f t="shared" si="1"/>
        <v>0.28884256254248958</v>
      </c>
      <c r="K55" s="1">
        <v>8</v>
      </c>
      <c r="L55" s="58">
        <v>0</v>
      </c>
    </row>
    <row r="56" spans="1:12">
      <c r="A56" s="57">
        <v>99</v>
      </c>
      <c r="B56" s="58">
        <v>95.566556000000006</v>
      </c>
      <c r="C56" s="59" t="s">
        <v>134</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c r="A57" s="57">
        <v>101</v>
      </c>
      <c r="B57" s="58">
        <v>50.618827000000003</v>
      </c>
      <c r="C57" s="59" t="s">
        <v>134</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c r="A58" s="57">
        <v>103</v>
      </c>
      <c r="B58" s="58">
        <v>1041.4364860000001</v>
      </c>
      <c r="C58" s="59" t="s">
        <v>134</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c r="A59" s="57">
        <v>104</v>
      </c>
      <c r="B59" s="58">
        <v>1526.358383</v>
      </c>
      <c r="C59" s="59" t="s">
        <v>134</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c r="A60" s="57">
        <v>106</v>
      </c>
      <c r="B60" s="58">
        <v>1637.872163</v>
      </c>
      <c r="C60" s="59" t="s">
        <v>133</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c r="A61" s="57">
        <v>107</v>
      </c>
      <c r="B61" s="58">
        <v>144.41964300000001</v>
      </c>
      <c r="C61" s="59" t="s">
        <v>134</v>
      </c>
      <c r="D61" s="58">
        <v>0</v>
      </c>
      <c r="E61" s="58">
        <v>0</v>
      </c>
      <c r="F61" s="58">
        <v>9.8791890000000002</v>
      </c>
      <c r="G61" s="58">
        <v>133.649563</v>
      </c>
      <c r="H61" s="60">
        <f t="shared" si="0"/>
        <v>0.9254251030103986</v>
      </c>
      <c r="I61" s="58">
        <v>64.233694999999997</v>
      </c>
      <c r="J61" s="60">
        <f t="shared" si="1"/>
        <v>0.44477117977642416</v>
      </c>
      <c r="K61" s="1">
        <v>2</v>
      </c>
      <c r="L61" s="58">
        <v>0</v>
      </c>
    </row>
    <row r="62" spans="1:12">
      <c r="A62" s="57">
        <v>108</v>
      </c>
      <c r="B62" s="58">
        <v>531.435339</v>
      </c>
      <c r="C62" s="59" t="s">
        <v>134</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c r="A63" s="57">
        <v>109</v>
      </c>
      <c r="B63" s="58">
        <v>51.596082000000003</v>
      </c>
      <c r="C63" s="59" t="s">
        <v>133</v>
      </c>
      <c r="D63" s="58">
        <v>0</v>
      </c>
      <c r="E63" s="58">
        <v>0</v>
      </c>
      <c r="F63" s="58">
        <v>50.62218</v>
      </c>
      <c r="G63" s="58">
        <v>51.593519000000001</v>
      </c>
      <c r="H63" s="60">
        <f t="shared" si="0"/>
        <v>0.99995032568558206</v>
      </c>
      <c r="I63" s="58">
        <v>6.9658629999999997</v>
      </c>
      <c r="J63" s="60">
        <f t="shared" si="1"/>
        <v>0.13500759611941077</v>
      </c>
      <c r="K63" s="1">
        <v>2</v>
      </c>
      <c r="L63" s="58">
        <v>0</v>
      </c>
    </row>
    <row r="64" spans="1:12">
      <c r="A64" s="57">
        <v>110</v>
      </c>
      <c r="B64" s="58">
        <v>65.283433000000002</v>
      </c>
      <c r="C64" s="59" t="s">
        <v>133</v>
      </c>
      <c r="D64" s="58">
        <v>6.2015669999999998</v>
      </c>
      <c r="E64" s="58">
        <v>0</v>
      </c>
      <c r="F64" s="58">
        <v>0</v>
      </c>
      <c r="G64" s="58">
        <v>38.322861000000003</v>
      </c>
      <c r="H64" s="60">
        <f t="shared" si="0"/>
        <v>0.58702275966400241</v>
      </c>
      <c r="I64" s="58">
        <v>12.861243</v>
      </c>
      <c r="J64" s="60">
        <f t="shared" si="1"/>
        <v>0.19700622974285067</v>
      </c>
      <c r="K64" s="1">
        <v>2</v>
      </c>
      <c r="L64" s="58">
        <v>0</v>
      </c>
    </row>
    <row r="65" spans="1:12">
      <c r="A65" s="57">
        <v>111</v>
      </c>
      <c r="B65" s="58">
        <v>104.449725</v>
      </c>
      <c r="C65" s="59" t="s">
        <v>134</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c r="A66" s="57">
        <v>112</v>
      </c>
      <c r="B66" s="58">
        <v>53.892902999999997</v>
      </c>
      <c r="C66" s="59" t="s">
        <v>134</v>
      </c>
      <c r="D66" s="58">
        <v>0</v>
      </c>
      <c r="E66" s="58">
        <v>0</v>
      </c>
      <c r="F66" s="58">
        <v>0</v>
      </c>
      <c r="G66" s="58">
        <v>53.428071000000003</v>
      </c>
      <c r="H66" s="60">
        <f t="shared" si="0"/>
        <v>0.99137489401897694</v>
      </c>
      <c r="I66" s="58">
        <v>23.473801999999999</v>
      </c>
      <c r="J66" s="60">
        <f t="shared" si="1"/>
        <v>0.43556388120343043</v>
      </c>
      <c r="K66" s="1">
        <v>2</v>
      </c>
      <c r="L66" s="58">
        <v>0</v>
      </c>
    </row>
    <row r="67" spans="1:12">
      <c r="A67" s="57">
        <v>116</v>
      </c>
      <c r="B67" s="58">
        <v>505.29674699999998</v>
      </c>
      <c r="C67" s="59" t="s">
        <v>133</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c r="A68" s="57">
        <v>118</v>
      </c>
      <c r="B68" s="58">
        <v>2.5307520000000001</v>
      </c>
      <c r="C68" s="59" t="s">
        <v>133</v>
      </c>
      <c r="D68" s="58">
        <v>0</v>
      </c>
      <c r="E68" s="58">
        <v>0</v>
      </c>
      <c r="F68" s="58">
        <v>0</v>
      </c>
      <c r="G68" s="58">
        <v>0</v>
      </c>
      <c r="H68" s="60">
        <f t="shared" si="2"/>
        <v>0</v>
      </c>
      <c r="I68" s="58">
        <v>1.878503</v>
      </c>
      <c r="J68" s="60">
        <f t="shared" si="3"/>
        <v>0.74227067685810377</v>
      </c>
      <c r="K68" s="1">
        <v>0</v>
      </c>
      <c r="L68" s="58">
        <v>0</v>
      </c>
    </row>
    <row r="69" spans="1:12">
      <c r="A69" s="57">
        <v>125</v>
      </c>
      <c r="B69" s="58">
        <v>7.7200199999999999</v>
      </c>
      <c r="C69" s="59" t="s">
        <v>134</v>
      </c>
      <c r="D69" s="58">
        <v>0</v>
      </c>
      <c r="E69" s="58">
        <v>0</v>
      </c>
      <c r="F69" s="58">
        <v>3.3965420000000002</v>
      </c>
      <c r="G69" s="58">
        <v>0</v>
      </c>
      <c r="H69" s="60">
        <f t="shared" si="2"/>
        <v>0</v>
      </c>
      <c r="I69" s="58">
        <v>6.8742400000000004</v>
      </c>
      <c r="J69" s="60">
        <f t="shared" si="3"/>
        <v>0.89044328900702341</v>
      </c>
      <c r="K69" s="1">
        <v>0</v>
      </c>
      <c r="L69" s="58">
        <v>0</v>
      </c>
    </row>
    <row r="70" spans="1:12">
      <c r="A70" s="57">
        <v>128</v>
      </c>
      <c r="B70" s="58">
        <v>455.87967600000002</v>
      </c>
      <c r="C70" s="59" t="s">
        <v>134</v>
      </c>
      <c r="D70" s="58">
        <v>0</v>
      </c>
      <c r="E70" s="58">
        <v>0</v>
      </c>
      <c r="F70" s="58">
        <v>42.264881000000003</v>
      </c>
      <c r="G70" s="58">
        <v>0</v>
      </c>
      <c r="H70" s="60">
        <f t="shared" si="2"/>
        <v>0</v>
      </c>
      <c r="I70" s="58">
        <v>229.453022</v>
      </c>
      <c r="J70" s="60">
        <f t="shared" si="3"/>
        <v>0.50331926181328601</v>
      </c>
      <c r="K70" s="1">
        <v>6</v>
      </c>
      <c r="L70" s="58">
        <v>455.87967600000002</v>
      </c>
    </row>
    <row r="71" spans="1:12">
      <c r="A71" s="57">
        <v>130</v>
      </c>
      <c r="B71" s="58">
        <v>64.199742999999998</v>
      </c>
      <c r="C71" s="59" t="s">
        <v>133</v>
      </c>
      <c r="D71" s="58">
        <v>0</v>
      </c>
      <c r="E71" s="58">
        <v>0</v>
      </c>
      <c r="F71" s="58">
        <v>0</v>
      </c>
      <c r="G71" s="58">
        <v>0</v>
      </c>
      <c r="H71" s="60">
        <f t="shared" si="2"/>
        <v>0</v>
      </c>
      <c r="I71" s="58">
        <v>48.550548999999997</v>
      </c>
      <c r="J71" s="60">
        <f t="shared" si="3"/>
        <v>0.75624210832121241</v>
      </c>
      <c r="K71" s="1">
        <v>1</v>
      </c>
      <c r="L71" s="58">
        <v>0</v>
      </c>
    </row>
    <row r="72" spans="1:12">
      <c r="A72" s="57">
        <v>131</v>
      </c>
      <c r="B72" s="58">
        <v>146.573216</v>
      </c>
      <c r="C72" s="59" t="s">
        <v>134</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c r="A73" s="57">
        <v>134</v>
      </c>
      <c r="B73" s="58">
        <v>22.301822000000001</v>
      </c>
      <c r="C73" s="59" t="s">
        <v>133</v>
      </c>
      <c r="D73" s="58">
        <v>0</v>
      </c>
      <c r="E73" s="58">
        <v>0</v>
      </c>
      <c r="F73" s="58">
        <v>0</v>
      </c>
      <c r="G73" s="58">
        <v>0</v>
      </c>
      <c r="H73" s="60">
        <f t="shared" si="2"/>
        <v>0</v>
      </c>
      <c r="I73" s="58">
        <v>14.794632</v>
      </c>
      <c r="J73" s="60">
        <f t="shared" si="3"/>
        <v>0.66338221155204269</v>
      </c>
      <c r="K73" s="1">
        <v>0</v>
      </c>
      <c r="L73" s="58">
        <v>0</v>
      </c>
    </row>
    <row r="74" spans="1:12">
      <c r="A74" s="57">
        <v>135</v>
      </c>
      <c r="B74" s="58">
        <v>35.361187999999999</v>
      </c>
      <c r="C74" s="59" t="s">
        <v>133</v>
      </c>
      <c r="D74" s="58">
        <v>0</v>
      </c>
      <c r="E74" s="58">
        <v>0</v>
      </c>
      <c r="F74" s="58">
        <v>0</v>
      </c>
      <c r="G74" s="58">
        <v>0</v>
      </c>
      <c r="H74" s="60">
        <f t="shared" si="2"/>
        <v>0</v>
      </c>
      <c r="I74" s="58">
        <v>7.7747609999999998</v>
      </c>
      <c r="J74" s="60">
        <f t="shared" si="3"/>
        <v>0.21986707573286282</v>
      </c>
      <c r="K74" s="1">
        <v>1</v>
      </c>
      <c r="L74" s="58">
        <v>0</v>
      </c>
    </row>
    <row r="75" spans="1:12">
      <c r="A75" s="57">
        <v>136</v>
      </c>
      <c r="B75" s="58">
        <v>241.05516499999999</v>
      </c>
      <c r="C75" s="59" t="s">
        <v>134</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c r="A76" s="57">
        <v>137</v>
      </c>
      <c r="B76" s="58">
        <v>128.91019</v>
      </c>
      <c r="C76" s="59" t="s">
        <v>133</v>
      </c>
      <c r="D76" s="58">
        <v>0</v>
      </c>
      <c r="E76" s="58">
        <v>0</v>
      </c>
      <c r="F76" s="58">
        <v>1.0603E-2</v>
      </c>
      <c r="G76" s="58">
        <v>0</v>
      </c>
      <c r="H76" s="60">
        <f t="shared" si="2"/>
        <v>0</v>
      </c>
      <c r="I76" s="58">
        <v>53.456502</v>
      </c>
      <c r="J76" s="60">
        <f t="shared" si="3"/>
        <v>0.41468018936284246</v>
      </c>
      <c r="K76" s="1">
        <v>8</v>
      </c>
      <c r="L76" s="58">
        <v>0</v>
      </c>
    </row>
    <row r="77" spans="1:12">
      <c r="A77" s="57">
        <v>138</v>
      </c>
      <c r="B77" s="58">
        <v>1146.1672370000001</v>
      </c>
      <c r="C77" s="59" t="s">
        <v>133</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c r="A78" s="57">
        <v>139</v>
      </c>
      <c r="B78" s="58">
        <v>1539.920813</v>
      </c>
      <c r="C78" s="59" t="s">
        <v>134</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c r="A79" s="57">
        <v>140</v>
      </c>
      <c r="B79" s="58">
        <v>542.24615300000005</v>
      </c>
      <c r="C79" s="59" t="s">
        <v>133</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c r="A80" s="57">
        <v>141</v>
      </c>
      <c r="B80" s="58">
        <v>81.777862999999996</v>
      </c>
      <c r="C80" s="59" t="s">
        <v>133</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c r="A81" s="57">
        <v>142</v>
      </c>
      <c r="B81" s="58">
        <v>4.9446940000000001</v>
      </c>
      <c r="C81" s="59" t="s">
        <v>134</v>
      </c>
      <c r="D81" s="58">
        <v>0</v>
      </c>
      <c r="E81" s="58">
        <v>0</v>
      </c>
      <c r="F81" s="58">
        <v>0</v>
      </c>
      <c r="G81" s="58">
        <v>4.9446940000000001</v>
      </c>
      <c r="H81" s="60">
        <f t="shared" si="2"/>
        <v>1</v>
      </c>
      <c r="I81" s="58">
        <v>0.305423</v>
      </c>
      <c r="J81" s="60">
        <f t="shared" si="3"/>
        <v>6.1767826280048878E-2</v>
      </c>
      <c r="K81" s="1">
        <v>2</v>
      </c>
      <c r="L81" s="58">
        <v>0</v>
      </c>
    </row>
    <row r="82" spans="1:12">
      <c r="A82" s="57">
        <v>144</v>
      </c>
      <c r="B82" s="58">
        <v>166.454387</v>
      </c>
      <c r="C82" s="59" t="s">
        <v>133</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c r="A83" s="57">
        <v>145</v>
      </c>
      <c r="B83" s="58">
        <v>73.950264000000004</v>
      </c>
      <c r="C83" s="59" t="s">
        <v>133</v>
      </c>
      <c r="D83" s="58">
        <v>0</v>
      </c>
      <c r="E83" s="58">
        <v>0</v>
      </c>
      <c r="F83" s="58">
        <v>2.6039840000000001</v>
      </c>
      <c r="G83" s="58">
        <v>0</v>
      </c>
      <c r="H83" s="60">
        <f t="shared" si="2"/>
        <v>0</v>
      </c>
      <c r="I83" s="58">
        <v>17.147289000000001</v>
      </c>
      <c r="J83" s="60">
        <f t="shared" si="3"/>
        <v>0.23187596733934579</v>
      </c>
      <c r="K83" s="1">
        <v>7</v>
      </c>
      <c r="L83" s="58">
        <v>0</v>
      </c>
    </row>
    <row r="84" spans="1:12">
      <c r="A84" s="57">
        <v>147</v>
      </c>
      <c r="B84" s="58">
        <v>9.5225139999999993</v>
      </c>
      <c r="C84" s="59" t="s">
        <v>134</v>
      </c>
      <c r="D84" s="58">
        <v>0</v>
      </c>
      <c r="E84" s="58">
        <v>0</v>
      </c>
      <c r="F84" s="58">
        <v>0</v>
      </c>
      <c r="G84" s="58">
        <v>9.5225139999999993</v>
      </c>
      <c r="H84" s="60">
        <f t="shared" si="2"/>
        <v>1</v>
      </c>
      <c r="I84" s="58">
        <v>8.8497219999999999</v>
      </c>
      <c r="J84" s="60">
        <f t="shared" si="3"/>
        <v>0.92934722910357503</v>
      </c>
      <c r="K84" s="1">
        <v>0</v>
      </c>
      <c r="L84" s="58">
        <v>0</v>
      </c>
    </row>
    <row r="85" spans="1:12">
      <c r="A85" s="57">
        <v>148</v>
      </c>
      <c r="B85" s="58">
        <v>51.573132000000001</v>
      </c>
      <c r="C85" s="59" t="s">
        <v>134</v>
      </c>
      <c r="D85" s="58">
        <v>0</v>
      </c>
      <c r="E85" s="58">
        <v>0</v>
      </c>
      <c r="F85" s="58">
        <v>51.573132000000001</v>
      </c>
      <c r="G85" s="58">
        <v>51.573132000000001</v>
      </c>
      <c r="H85" s="60">
        <f t="shared" si="2"/>
        <v>1</v>
      </c>
      <c r="I85" s="58">
        <v>8.3345780000000005</v>
      </c>
      <c r="J85" s="60">
        <f t="shared" si="3"/>
        <v>0.16160697783489281</v>
      </c>
      <c r="K85" s="1">
        <v>3</v>
      </c>
      <c r="L85" s="58">
        <v>0</v>
      </c>
    </row>
    <row r="86" spans="1:12">
      <c r="A86" s="57">
        <v>149</v>
      </c>
      <c r="B86" s="58">
        <v>35.731177000000002</v>
      </c>
      <c r="C86" s="59" t="s">
        <v>133</v>
      </c>
      <c r="D86" s="58">
        <v>0</v>
      </c>
      <c r="E86" s="58">
        <v>0</v>
      </c>
      <c r="F86" s="58">
        <v>0</v>
      </c>
      <c r="G86" s="58">
        <v>0</v>
      </c>
      <c r="H86" s="60">
        <f t="shared" si="2"/>
        <v>0</v>
      </c>
      <c r="I86" s="58">
        <v>9.024858</v>
      </c>
      <c r="J86" s="60">
        <f t="shared" si="3"/>
        <v>0.2525765663974629</v>
      </c>
      <c r="K86" s="1">
        <v>2</v>
      </c>
      <c r="L86" s="58">
        <v>35.731177000000002</v>
      </c>
    </row>
    <row r="87" spans="1:12">
      <c r="A87" s="57">
        <v>150</v>
      </c>
      <c r="B87" s="58">
        <v>808.65604599999995</v>
      </c>
      <c r="C87" s="59" t="s">
        <v>134</v>
      </c>
      <c r="D87" s="58">
        <v>3.2504270000000002</v>
      </c>
      <c r="E87" s="58">
        <v>20.686948999999998</v>
      </c>
      <c r="F87" s="58">
        <v>194.49614</v>
      </c>
      <c r="G87" s="58">
        <v>0</v>
      </c>
      <c r="H87" s="60">
        <f t="shared" si="2"/>
        <v>0</v>
      </c>
      <c r="I87" s="58">
        <v>126.92240700000001</v>
      </c>
      <c r="J87" s="60">
        <f t="shared" si="3"/>
        <v>0.15695474933727263</v>
      </c>
      <c r="K87" s="1">
        <v>10</v>
      </c>
      <c r="L87" s="58">
        <v>0</v>
      </c>
    </row>
    <row r="88" spans="1:12">
      <c r="A88" s="57">
        <v>151</v>
      </c>
      <c r="B88" s="58">
        <v>3.5999780000000001</v>
      </c>
      <c r="C88" s="59" t="s">
        <v>133</v>
      </c>
      <c r="D88" s="58">
        <v>0</v>
      </c>
      <c r="E88" s="58">
        <v>0</v>
      </c>
      <c r="F88" s="58">
        <v>6.7777000000000004E-2</v>
      </c>
      <c r="G88" s="58">
        <v>0</v>
      </c>
      <c r="H88" s="60">
        <f t="shared" si="2"/>
        <v>0</v>
      </c>
      <c r="I88" s="58">
        <v>2.2884880000000001</v>
      </c>
      <c r="J88" s="60">
        <f t="shared" si="3"/>
        <v>0.63569499591386391</v>
      </c>
      <c r="K88" s="1">
        <v>0</v>
      </c>
      <c r="L88" s="58">
        <v>3.5999780000000001</v>
      </c>
    </row>
    <row r="89" spans="1:12">
      <c r="A89" s="57">
        <v>152</v>
      </c>
      <c r="B89" s="58">
        <v>573.94147299999997</v>
      </c>
      <c r="C89" s="59" t="s">
        <v>133</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c r="A90" s="57">
        <v>153</v>
      </c>
      <c r="B90" s="58">
        <v>7.788837</v>
      </c>
      <c r="C90" s="59" t="s">
        <v>133</v>
      </c>
      <c r="D90" s="58">
        <v>0</v>
      </c>
      <c r="E90" s="58">
        <v>0</v>
      </c>
      <c r="F90" s="58">
        <v>7.772113</v>
      </c>
      <c r="G90" s="58">
        <v>0</v>
      </c>
      <c r="H90" s="60">
        <f t="shared" si="2"/>
        <v>0</v>
      </c>
      <c r="I90" s="58">
        <v>3.122563</v>
      </c>
      <c r="J90" s="60">
        <f t="shared" si="3"/>
        <v>0.40090234267323865</v>
      </c>
      <c r="K90" s="1">
        <v>0</v>
      </c>
      <c r="L90" s="58">
        <v>0</v>
      </c>
    </row>
    <row r="91" spans="1:12">
      <c r="A91" s="57">
        <v>154</v>
      </c>
      <c r="B91" s="58">
        <v>226.95452599999999</v>
      </c>
      <c r="C91" s="59" t="s">
        <v>134</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c r="A92" s="57">
        <v>156</v>
      </c>
      <c r="B92" s="58">
        <v>7.5546680000000004</v>
      </c>
      <c r="C92" s="59" t="s">
        <v>133</v>
      </c>
      <c r="D92" s="58">
        <v>0</v>
      </c>
      <c r="E92" s="58">
        <v>0</v>
      </c>
      <c r="F92" s="58">
        <v>0.59166700000000005</v>
      </c>
      <c r="G92" s="58">
        <v>0</v>
      </c>
      <c r="H92" s="60">
        <f t="shared" si="2"/>
        <v>0</v>
      </c>
      <c r="I92" s="58">
        <v>3.8841619999999999</v>
      </c>
      <c r="J92" s="60">
        <f t="shared" si="3"/>
        <v>0.51414066111177881</v>
      </c>
      <c r="K92" s="1">
        <v>0</v>
      </c>
      <c r="L92" s="58">
        <v>0</v>
      </c>
    </row>
    <row r="93" spans="1:12">
      <c r="A93" s="57">
        <v>157</v>
      </c>
      <c r="B93" s="58">
        <v>97.327012999999994</v>
      </c>
      <c r="C93" s="59" t="s">
        <v>133</v>
      </c>
      <c r="D93" s="58">
        <v>0</v>
      </c>
      <c r="E93" s="58">
        <v>0</v>
      </c>
      <c r="F93" s="58">
        <v>0.17890800000000001</v>
      </c>
      <c r="G93" s="58">
        <v>0</v>
      </c>
      <c r="H93" s="60">
        <f t="shared" si="2"/>
        <v>0</v>
      </c>
      <c r="I93" s="58">
        <v>13.352176999999999</v>
      </c>
      <c r="J93" s="60">
        <f t="shared" si="3"/>
        <v>0.13718880903084943</v>
      </c>
      <c r="K93" s="1">
        <v>0</v>
      </c>
      <c r="L93" s="58">
        <v>0</v>
      </c>
    </row>
    <row r="94" spans="1:12">
      <c r="A94" s="57">
        <v>158</v>
      </c>
      <c r="B94" s="58">
        <v>63.942234999999997</v>
      </c>
      <c r="C94" s="59" t="s">
        <v>133</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c r="A95" s="57">
        <v>161</v>
      </c>
      <c r="B95" s="58">
        <v>232.17135500000001</v>
      </c>
      <c r="C95" s="59" t="s">
        <v>134</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c r="A96" s="57">
        <v>162</v>
      </c>
      <c r="B96" s="58">
        <v>76.871898999999999</v>
      </c>
      <c r="C96" s="59" t="s">
        <v>133</v>
      </c>
      <c r="D96" s="58">
        <v>0</v>
      </c>
      <c r="E96" s="58">
        <v>0</v>
      </c>
      <c r="F96" s="58">
        <v>72.844977999999998</v>
      </c>
      <c r="G96" s="58">
        <v>76.871898999999999</v>
      </c>
      <c r="H96" s="60">
        <f t="shared" si="2"/>
        <v>1</v>
      </c>
      <c r="I96" s="58">
        <v>30.579238</v>
      </c>
      <c r="J96" s="60">
        <f t="shared" si="3"/>
        <v>0.39779475201985059</v>
      </c>
      <c r="K96" s="1">
        <v>1</v>
      </c>
      <c r="L96" s="58">
        <v>0</v>
      </c>
    </row>
    <row r="97" spans="1:12">
      <c r="A97" s="57">
        <v>164</v>
      </c>
      <c r="B97" s="58">
        <v>203.78499500000001</v>
      </c>
      <c r="C97" s="59" t="s">
        <v>134</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c r="A98" s="57">
        <v>165</v>
      </c>
      <c r="B98" s="58">
        <v>116.072597</v>
      </c>
      <c r="C98" s="59" t="s">
        <v>134</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c r="A99" s="57">
        <v>166</v>
      </c>
      <c r="B99" s="58">
        <v>524.44683199999997</v>
      </c>
      <c r="C99" s="59" t="s">
        <v>133</v>
      </c>
      <c r="D99" s="58">
        <v>0</v>
      </c>
      <c r="E99" s="58">
        <v>0</v>
      </c>
      <c r="F99" s="58">
        <v>69.501823000000002</v>
      </c>
      <c r="G99" s="58">
        <v>0</v>
      </c>
      <c r="H99" s="60">
        <f t="shared" si="2"/>
        <v>0</v>
      </c>
      <c r="I99" s="58">
        <v>72.046082999999996</v>
      </c>
      <c r="J99" s="60">
        <f t="shared" si="3"/>
        <v>0.13737538031309912</v>
      </c>
      <c r="K99" s="1">
        <v>2</v>
      </c>
      <c r="L99" s="58">
        <v>45.120952000000003</v>
      </c>
    </row>
    <row r="100" spans="1:12">
      <c r="A100" s="57">
        <v>167</v>
      </c>
      <c r="B100" s="58">
        <v>61.809455999999997</v>
      </c>
      <c r="C100" s="59" t="s">
        <v>134</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c r="A101" s="57">
        <v>168</v>
      </c>
      <c r="B101" s="58">
        <v>271.86817000000002</v>
      </c>
      <c r="C101" s="59" t="s">
        <v>134</v>
      </c>
      <c r="D101" s="58">
        <v>0</v>
      </c>
      <c r="E101" s="58">
        <v>0</v>
      </c>
      <c r="F101" s="58">
        <v>61.253771999999998</v>
      </c>
      <c r="G101" s="58">
        <v>0</v>
      </c>
      <c r="H101" s="60">
        <f t="shared" si="2"/>
        <v>0</v>
      </c>
      <c r="I101" s="58">
        <v>28.895334999999999</v>
      </c>
      <c r="J101" s="60">
        <f t="shared" si="3"/>
        <v>0.10628436201266223</v>
      </c>
      <c r="K101" s="1">
        <v>0</v>
      </c>
      <c r="L101" s="58">
        <v>0</v>
      </c>
    </row>
    <row r="102" spans="1:12">
      <c r="A102" s="57">
        <v>170</v>
      </c>
      <c r="B102" s="58">
        <v>9.5676559999999995</v>
      </c>
      <c r="C102" s="59" t="s">
        <v>133</v>
      </c>
      <c r="D102" s="58">
        <v>0</v>
      </c>
      <c r="E102" s="58">
        <v>0</v>
      </c>
      <c r="F102" s="58">
        <v>9.1215759999999992</v>
      </c>
      <c r="G102" s="58">
        <v>0</v>
      </c>
      <c r="H102" s="60">
        <f t="shared" si="2"/>
        <v>0</v>
      </c>
      <c r="I102" s="58">
        <v>2.9040020000000002</v>
      </c>
      <c r="J102" s="60">
        <f t="shared" si="3"/>
        <v>0.30352282732573166</v>
      </c>
      <c r="K102" s="1">
        <v>13</v>
      </c>
      <c r="L102" s="58">
        <v>0</v>
      </c>
    </row>
    <row r="103" spans="1:12">
      <c r="A103" s="57">
        <v>171</v>
      </c>
      <c r="B103" s="61">
        <v>158.95943700000001</v>
      </c>
      <c r="C103" s="62" t="s">
        <v>133</v>
      </c>
      <c r="D103" s="58">
        <v>0</v>
      </c>
      <c r="E103" s="58">
        <v>0</v>
      </c>
      <c r="F103" s="58">
        <v>158.93780100000001</v>
      </c>
      <c r="G103" s="58">
        <v>0</v>
      </c>
      <c r="H103" s="63">
        <f t="shared" si="2"/>
        <v>0</v>
      </c>
      <c r="I103" s="58">
        <v>82.431155000000004</v>
      </c>
      <c r="J103" s="63">
        <f t="shared" si="3"/>
        <v>0.51856723045640885</v>
      </c>
      <c r="K103" s="1">
        <v>10</v>
      </c>
      <c r="L103" s="58">
        <v>0</v>
      </c>
    </row>
    <row r="104" spans="1:12">
      <c r="A104" s="57">
        <v>172</v>
      </c>
      <c r="B104" s="58">
        <v>1.886064</v>
      </c>
      <c r="C104" s="59" t="s">
        <v>133</v>
      </c>
      <c r="D104" s="58">
        <v>0</v>
      </c>
      <c r="E104" s="58">
        <v>0</v>
      </c>
      <c r="F104" s="58">
        <v>0</v>
      </c>
      <c r="G104" s="58">
        <v>0</v>
      </c>
      <c r="H104" s="60">
        <f t="shared" si="2"/>
        <v>0</v>
      </c>
      <c r="I104" s="58">
        <v>0.55219399999999996</v>
      </c>
      <c r="J104" s="60">
        <f t="shared" si="3"/>
        <v>0.29277585490206059</v>
      </c>
      <c r="K104" s="1">
        <v>0</v>
      </c>
      <c r="L104" s="58">
        <v>1.886064</v>
      </c>
    </row>
    <row r="105" spans="1:12">
      <c r="A105" s="57">
        <v>175</v>
      </c>
      <c r="B105" s="58">
        <v>14.317814</v>
      </c>
      <c r="C105" s="59" t="s">
        <v>133</v>
      </c>
      <c r="D105" s="58">
        <v>0</v>
      </c>
      <c r="E105" s="58">
        <v>0</v>
      </c>
      <c r="F105" s="58">
        <v>0</v>
      </c>
      <c r="G105" s="58">
        <v>0</v>
      </c>
      <c r="H105" s="60">
        <f t="shared" si="2"/>
        <v>0</v>
      </c>
      <c r="I105" s="58">
        <v>11.731909999999999</v>
      </c>
      <c r="J105" s="60">
        <f t="shared" si="3"/>
        <v>0.8193925413474431</v>
      </c>
      <c r="K105" s="1">
        <v>1</v>
      </c>
      <c r="L105" s="58">
        <v>14.317814</v>
      </c>
    </row>
    <row r="106" spans="1:12">
      <c r="A106" s="57">
        <v>176</v>
      </c>
      <c r="B106" s="58">
        <v>237.91498000000001</v>
      </c>
      <c r="C106" s="59" t="s">
        <v>133</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c r="A107" s="57">
        <v>177</v>
      </c>
      <c r="B107" s="58">
        <v>267.21394199999997</v>
      </c>
      <c r="C107" s="59" t="s">
        <v>134</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c r="A108" s="57">
        <v>179</v>
      </c>
      <c r="B108" s="58">
        <v>300.66971799999999</v>
      </c>
      <c r="C108" s="59" t="s">
        <v>134</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c r="A109" s="57">
        <v>181</v>
      </c>
      <c r="B109" s="58">
        <v>89.136930000000007</v>
      </c>
      <c r="C109" s="59" t="s">
        <v>133</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c r="A110" s="57">
        <v>184</v>
      </c>
      <c r="B110" s="58">
        <v>137.99688</v>
      </c>
      <c r="C110" s="59" t="s">
        <v>133</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c r="A111" s="57">
        <v>185</v>
      </c>
      <c r="B111" s="58">
        <v>8.6578909999999993</v>
      </c>
      <c r="C111" s="59" t="s">
        <v>133</v>
      </c>
      <c r="D111" s="58">
        <v>0</v>
      </c>
      <c r="E111" s="58">
        <v>0</v>
      </c>
      <c r="F111" s="58">
        <v>0</v>
      </c>
      <c r="G111" s="58">
        <v>0</v>
      </c>
      <c r="H111" s="60">
        <f t="shared" si="2"/>
        <v>0</v>
      </c>
      <c r="I111" s="58">
        <v>6.2557450000000001</v>
      </c>
      <c r="J111" s="60">
        <f t="shared" si="3"/>
        <v>0.72254836657102761</v>
      </c>
      <c r="K111" s="1">
        <v>0</v>
      </c>
      <c r="L111" s="58">
        <v>8.6578909999999993</v>
      </c>
    </row>
    <row r="112" spans="1:12">
      <c r="A112" s="57">
        <v>186</v>
      </c>
      <c r="B112" s="58">
        <v>67.037304000000006</v>
      </c>
      <c r="C112" s="59" t="s">
        <v>133</v>
      </c>
      <c r="D112" s="58">
        <v>0</v>
      </c>
      <c r="E112" s="58">
        <v>0</v>
      </c>
      <c r="F112" s="58">
        <v>0</v>
      </c>
      <c r="G112" s="58">
        <v>0</v>
      </c>
      <c r="H112" s="60">
        <f t="shared" si="2"/>
        <v>0</v>
      </c>
      <c r="I112" s="58">
        <v>40.258586000000001</v>
      </c>
      <c r="J112" s="60">
        <f t="shared" si="3"/>
        <v>0.6005400515509991</v>
      </c>
      <c r="K112" s="1">
        <v>5</v>
      </c>
      <c r="L112" s="58">
        <v>67.037304000000006</v>
      </c>
    </row>
    <row r="113" spans="1:12">
      <c r="A113" s="57">
        <v>192</v>
      </c>
      <c r="B113" s="58">
        <v>320.287194</v>
      </c>
      <c r="C113" s="59" t="s">
        <v>134</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c r="A114" s="57">
        <v>194</v>
      </c>
      <c r="B114" s="58">
        <v>92.837217999999993</v>
      </c>
      <c r="C114" s="59" t="s">
        <v>133</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c r="A115" s="57">
        <v>196</v>
      </c>
      <c r="B115" s="58">
        <v>32.893526999999999</v>
      </c>
      <c r="C115" s="59" t="s">
        <v>133</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c r="A116" s="57">
        <v>197</v>
      </c>
      <c r="B116" s="58">
        <v>19.679292</v>
      </c>
      <c r="C116" s="59" t="s">
        <v>133</v>
      </c>
      <c r="D116" s="58">
        <v>0</v>
      </c>
      <c r="E116" s="58">
        <v>0</v>
      </c>
      <c r="F116" s="58">
        <v>1.6561399999999999</v>
      </c>
      <c r="G116" s="58">
        <v>0</v>
      </c>
      <c r="H116" s="60">
        <f t="shared" si="2"/>
        <v>0</v>
      </c>
      <c r="I116" s="58">
        <v>4.4607659999999996</v>
      </c>
      <c r="J116" s="60">
        <f t="shared" si="3"/>
        <v>0.22667309372715236</v>
      </c>
      <c r="K116" s="1">
        <v>3</v>
      </c>
      <c r="L116" s="58">
        <v>0.102128</v>
      </c>
    </row>
    <row r="117" spans="1:12">
      <c r="A117" s="57">
        <v>199</v>
      </c>
      <c r="B117" s="58">
        <v>2197.9186920000002</v>
      </c>
      <c r="C117" s="59" t="s">
        <v>133</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c r="A118" s="57">
        <v>206</v>
      </c>
      <c r="B118" s="58">
        <v>1388.1441359999999</v>
      </c>
      <c r="C118" s="59" t="s">
        <v>133</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c r="A119" s="57">
        <v>209</v>
      </c>
      <c r="B119" s="58">
        <v>120.966452</v>
      </c>
      <c r="C119" s="59" t="s">
        <v>133</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c r="A120" s="57">
        <v>210</v>
      </c>
      <c r="B120" s="58">
        <v>50.111004000000001</v>
      </c>
      <c r="C120" s="59" t="s">
        <v>133</v>
      </c>
      <c r="D120" s="58">
        <v>0</v>
      </c>
      <c r="E120" s="58">
        <v>0</v>
      </c>
      <c r="F120" s="58">
        <v>0.17938699999999999</v>
      </c>
      <c r="G120" s="58">
        <v>0</v>
      </c>
      <c r="H120" s="60">
        <f t="shared" si="2"/>
        <v>0</v>
      </c>
      <c r="I120" s="58">
        <v>32.739955999999999</v>
      </c>
      <c r="J120" s="60">
        <f t="shared" si="3"/>
        <v>0.65334863376515062</v>
      </c>
      <c r="K120" s="1">
        <v>2</v>
      </c>
      <c r="L120" s="58">
        <v>0</v>
      </c>
    </row>
    <row r="121" spans="1:12">
      <c r="A121" s="57">
        <v>212</v>
      </c>
      <c r="B121" s="58">
        <v>247.99903</v>
      </c>
      <c r="C121" s="59" t="s">
        <v>134</v>
      </c>
      <c r="D121" s="58">
        <v>27.90165</v>
      </c>
      <c r="E121" s="58">
        <v>10.74919</v>
      </c>
      <c r="F121" s="58">
        <v>0</v>
      </c>
      <c r="G121" s="58">
        <v>247.999031</v>
      </c>
      <c r="H121" s="60">
        <f t="shared" si="2"/>
        <v>1.0000000040322738</v>
      </c>
      <c r="I121" s="58">
        <v>42.670921</v>
      </c>
      <c r="J121" s="60">
        <f t="shared" si="3"/>
        <v>0.1720608383024724</v>
      </c>
      <c r="K121" s="1">
        <v>4</v>
      </c>
      <c r="L121" s="58">
        <v>0</v>
      </c>
    </row>
    <row r="122" spans="1:12">
      <c r="A122" s="57">
        <v>214</v>
      </c>
      <c r="B122" s="58">
        <v>4.5295680000000003</v>
      </c>
      <c r="C122" s="59" t="s">
        <v>133</v>
      </c>
      <c r="D122" s="58">
        <v>0</v>
      </c>
      <c r="E122" s="58">
        <v>0</v>
      </c>
      <c r="F122" s="58">
        <v>3.7117640000000001</v>
      </c>
      <c r="G122" s="58">
        <v>0</v>
      </c>
      <c r="H122" s="60">
        <f t="shared" si="2"/>
        <v>0</v>
      </c>
      <c r="I122" s="58">
        <v>4.0549739999999996</v>
      </c>
      <c r="J122" s="60">
        <f t="shared" si="3"/>
        <v>0.89522312061547582</v>
      </c>
      <c r="K122" s="1">
        <v>0</v>
      </c>
      <c r="L122" s="58">
        <v>0</v>
      </c>
    </row>
    <row r="123" spans="1:12">
      <c r="A123" s="57">
        <v>215</v>
      </c>
      <c r="B123" s="58">
        <v>1.98807</v>
      </c>
      <c r="C123" s="59" t="s">
        <v>133</v>
      </c>
      <c r="D123" s="58">
        <v>0</v>
      </c>
      <c r="E123" s="58">
        <v>0</v>
      </c>
      <c r="F123" s="58">
        <v>0</v>
      </c>
      <c r="G123" s="58">
        <v>0</v>
      </c>
      <c r="H123" s="60">
        <f t="shared" si="2"/>
        <v>0</v>
      </c>
      <c r="I123" s="58">
        <v>1.773784</v>
      </c>
      <c r="J123" s="60">
        <f t="shared" si="3"/>
        <v>0.89221405684910493</v>
      </c>
      <c r="K123" s="1">
        <v>0</v>
      </c>
      <c r="L123" s="58">
        <v>0</v>
      </c>
    </row>
    <row r="124" spans="1:12">
      <c r="A124" s="57">
        <v>218</v>
      </c>
      <c r="B124" s="58">
        <v>7.2467490000000003</v>
      </c>
      <c r="C124" s="59" t="s">
        <v>133</v>
      </c>
      <c r="D124" s="58">
        <v>0</v>
      </c>
      <c r="E124" s="58">
        <v>0</v>
      </c>
      <c r="F124" s="58">
        <v>0</v>
      </c>
      <c r="G124" s="58">
        <v>0</v>
      </c>
      <c r="H124" s="60">
        <f t="shared" si="2"/>
        <v>0</v>
      </c>
      <c r="I124" s="58">
        <v>2.5264760000000002</v>
      </c>
      <c r="J124" s="60">
        <f t="shared" si="3"/>
        <v>0.34863578136899731</v>
      </c>
      <c r="K124" s="1">
        <v>0</v>
      </c>
      <c r="L124" s="58">
        <v>0</v>
      </c>
    </row>
    <row r="125" spans="1:12">
      <c r="A125" s="57">
        <v>219</v>
      </c>
      <c r="B125" s="58">
        <v>41.609687000000001</v>
      </c>
      <c r="C125" s="59" t="s">
        <v>134</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c r="A126" s="57">
        <v>220</v>
      </c>
      <c r="B126" s="58">
        <v>60.579988</v>
      </c>
      <c r="C126" s="59" t="s">
        <v>134</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c r="A127" s="57">
        <v>224</v>
      </c>
      <c r="B127" s="58">
        <v>7.7485379999999999</v>
      </c>
      <c r="C127" s="59" t="s">
        <v>133</v>
      </c>
      <c r="D127" s="58">
        <v>0</v>
      </c>
      <c r="E127" s="58">
        <v>0</v>
      </c>
      <c r="F127" s="58">
        <v>1.1436200000000001</v>
      </c>
      <c r="G127" s="58">
        <v>0</v>
      </c>
      <c r="H127" s="60">
        <f t="shared" si="2"/>
        <v>0</v>
      </c>
      <c r="I127" s="58">
        <v>2.4286750000000001</v>
      </c>
      <c r="J127" s="60">
        <f t="shared" si="3"/>
        <v>0.31343654764292311</v>
      </c>
      <c r="K127" s="1">
        <v>0</v>
      </c>
      <c r="L127" s="58">
        <v>0</v>
      </c>
    </row>
    <row r="128" spans="1:12">
      <c r="A128" s="57">
        <v>226</v>
      </c>
      <c r="B128" s="58">
        <v>5.6265010000000002</v>
      </c>
      <c r="C128" s="59" t="s">
        <v>133</v>
      </c>
      <c r="D128" s="58">
        <v>0</v>
      </c>
      <c r="E128" s="58">
        <v>0</v>
      </c>
      <c r="F128" s="58">
        <v>1.2281880000000001</v>
      </c>
      <c r="G128" s="58">
        <v>0</v>
      </c>
      <c r="H128" s="60">
        <f t="shared" si="2"/>
        <v>0</v>
      </c>
      <c r="I128" s="58">
        <v>2.744227</v>
      </c>
      <c r="J128" s="60">
        <f t="shared" si="3"/>
        <v>0.48773242908870001</v>
      </c>
      <c r="K128" s="1">
        <v>0</v>
      </c>
      <c r="L128" s="58">
        <v>0</v>
      </c>
    </row>
    <row r="129" spans="1:12">
      <c r="A129" s="57">
        <v>233</v>
      </c>
      <c r="B129" s="58">
        <v>80.662878000000006</v>
      </c>
      <c r="C129" s="59" t="s">
        <v>134</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c r="A130" s="57">
        <v>242</v>
      </c>
      <c r="B130" s="58">
        <v>1060.709928</v>
      </c>
      <c r="C130" s="59" t="s">
        <v>134</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c r="A131" s="57">
        <v>245</v>
      </c>
      <c r="B131" s="58">
        <v>3.847413</v>
      </c>
      <c r="C131" s="59" t="s">
        <v>133</v>
      </c>
      <c r="D131" s="58">
        <v>0</v>
      </c>
      <c r="E131" s="58">
        <v>0</v>
      </c>
      <c r="F131" s="58">
        <v>0</v>
      </c>
      <c r="G131" s="58">
        <v>0</v>
      </c>
      <c r="H131" s="60">
        <f t="shared" ref="H131:H194" si="4">G131/B131</f>
        <v>0</v>
      </c>
      <c r="I131" s="58">
        <v>1.672857</v>
      </c>
      <c r="J131" s="60">
        <f t="shared" ref="J131:J194" si="5">I131/B131</f>
        <v>0.4348004750204878</v>
      </c>
      <c r="K131" s="1">
        <v>0</v>
      </c>
      <c r="L131" s="58">
        <v>0</v>
      </c>
    </row>
    <row r="132" spans="1:12">
      <c r="A132" s="57">
        <v>250</v>
      </c>
      <c r="B132" s="58">
        <v>2287.7267609999999</v>
      </c>
      <c r="C132" s="59" t="s">
        <v>134</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c r="A133" s="57">
        <v>253</v>
      </c>
      <c r="B133" s="58">
        <v>129.14553799999999</v>
      </c>
      <c r="C133" s="59" t="s">
        <v>134</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c r="A134" s="57">
        <v>254</v>
      </c>
      <c r="B134" s="58">
        <v>1250.6604729999999</v>
      </c>
      <c r="C134" s="59" t="s">
        <v>134</v>
      </c>
      <c r="D134" s="58">
        <v>0</v>
      </c>
      <c r="E134" s="58">
        <v>0</v>
      </c>
      <c r="F134" s="58">
        <v>51.194946999999999</v>
      </c>
      <c r="G134" s="58">
        <v>0</v>
      </c>
      <c r="H134" s="60">
        <f t="shared" si="4"/>
        <v>0</v>
      </c>
      <c r="I134" s="58">
        <v>156.210058</v>
      </c>
      <c r="J134" s="60">
        <f t="shared" si="5"/>
        <v>0.12490205085421295</v>
      </c>
      <c r="K134" s="1">
        <v>4</v>
      </c>
      <c r="L134" s="58">
        <v>0</v>
      </c>
    </row>
    <row r="135" spans="1:12">
      <c r="A135" s="57">
        <v>255</v>
      </c>
      <c r="B135" s="58">
        <v>11.971700999999999</v>
      </c>
      <c r="C135" s="59" t="s">
        <v>133</v>
      </c>
      <c r="D135" s="58">
        <v>0</v>
      </c>
      <c r="E135" s="58">
        <v>0</v>
      </c>
      <c r="F135" s="58">
        <v>0</v>
      </c>
      <c r="G135" s="58">
        <v>0</v>
      </c>
      <c r="H135" s="60">
        <f t="shared" si="4"/>
        <v>0</v>
      </c>
      <c r="I135" s="58">
        <v>2.7548650000000001</v>
      </c>
      <c r="J135" s="60">
        <f t="shared" si="5"/>
        <v>0.23011475144593072</v>
      </c>
      <c r="K135" s="1">
        <v>0</v>
      </c>
      <c r="L135" s="58">
        <v>0</v>
      </c>
    </row>
    <row r="136" spans="1:12">
      <c r="A136" s="57">
        <v>262</v>
      </c>
      <c r="B136" s="58">
        <v>8.0009779999999999</v>
      </c>
      <c r="C136" s="59" t="s">
        <v>133</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c r="A137" s="57">
        <v>263</v>
      </c>
      <c r="B137" s="58">
        <v>77.700064999999995</v>
      </c>
      <c r="C137" s="59" t="s">
        <v>134</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c r="A138" s="57">
        <v>266</v>
      </c>
      <c r="B138" s="58">
        <v>207.403739</v>
      </c>
      <c r="C138" s="59" t="s">
        <v>133</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c r="A139" s="57">
        <v>267</v>
      </c>
      <c r="B139" s="58">
        <v>202.446011</v>
      </c>
      <c r="C139" s="59" t="s">
        <v>134</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c r="A140" s="57">
        <v>268</v>
      </c>
      <c r="B140" s="58">
        <v>1150.4115710000001</v>
      </c>
      <c r="C140" s="59" t="s">
        <v>133</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c r="A141" s="57">
        <v>272</v>
      </c>
      <c r="B141" s="58">
        <v>19628.148084</v>
      </c>
      <c r="C141" s="59" t="s">
        <v>134</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c r="A142" s="57">
        <v>276</v>
      </c>
      <c r="B142" s="58">
        <v>366.954793</v>
      </c>
      <c r="C142" s="59" t="s">
        <v>134</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c r="A143" s="57">
        <v>277</v>
      </c>
      <c r="B143" s="58">
        <v>324.00080400000002</v>
      </c>
      <c r="C143" s="59" t="s">
        <v>134</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c r="A144" s="57">
        <v>278</v>
      </c>
      <c r="B144" s="58">
        <v>64.286282999999997</v>
      </c>
      <c r="C144" s="59" t="s">
        <v>133</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c r="A145" s="57">
        <v>281</v>
      </c>
      <c r="B145" s="58">
        <v>242.48537999999999</v>
      </c>
      <c r="C145" s="59" t="s">
        <v>133</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c r="A146" s="57">
        <v>282</v>
      </c>
      <c r="B146" s="58">
        <v>286.16374000000002</v>
      </c>
      <c r="C146" s="59" t="s">
        <v>133</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c r="A147" s="57">
        <v>284</v>
      </c>
      <c r="B147" s="58">
        <v>211.63229000000001</v>
      </c>
      <c r="C147" s="59" t="s">
        <v>134</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c r="A148" s="57">
        <v>285</v>
      </c>
      <c r="B148" s="58">
        <v>152.15258800000001</v>
      </c>
      <c r="C148" s="59" t="s">
        <v>133</v>
      </c>
      <c r="D148" s="58">
        <v>0</v>
      </c>
      <c r="E148" s="58">
        <v>0</v>
      </c>
      <c r="F148" s="58">
        <v>0</v>
      </c>
      <c r="G148" s="58">
        <v>0</v>
      </c>
      <c r="H148" s="60">
        <f t="shared" si="4"/>
        <v>0</v>
      </c>
      <c r="I148" s="58">
        <v>49.458480999999999</v>
      </c>
      <c r="J148" s="60">
        <f t="shared" si="5"/>
        <v>0.32505842753065756</v>
      </c>
      <c r="K148" s="1">
        <v>12</v>
      </c>
      <c r="L148" s="58">
        <v>152.15258800000001</v>
      </c>
    </row>
    <row r="149" spans="1:12">
      <c r="A149" s="57">
        <v>286</v>
      </c>
      <c r="B149" s="58">
        <v>95.070034000000007</v>
      </c>
      <c r="C149" s="59" t="s">
        <v>133</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c r="A150" s="57">
        <v>287</v>
      </c>
      <c r="B150" s="58">
        <v>836.28290600000003</v>
      </c>
      <c r="C150" s="59" t="s">
        <v>134</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c r="A151" s="57">
        <v>288</v>
      </c>
      <c r="B151" s="58">
        <v>22.178612000000001</v>
      </c>
      <c r="C151" s="59" t="s">
        <v>133</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c r="A152" s="57">
        <v>289</v>
      </c>
      <c r="B152" s="58">
        <v>104.431765</v>
      </c>
      <c r="C152" s="59" t="s">
        <v>133</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c r="A153" s="57">
        <v>290</v>
      </c>
      <c r="B153" s="58">
        <v>128.36996600000001</v>
      </c>
      <c r="C153" s="59" t="s">
        <v>134</v>
      </c>
      <c r="D153" s="58">
        <v>0</v>
      </c>
      <c r="E153" s="58">
        <v>0</v>
      </c>
      <c r="F153" s="58">
        <v>41.775675999999997</v>
      </c>
      <c r="G153" s="58">
        <v>128.36996600000001</v>
      </c>
      <c r="H153" s="60">
        <f t="shared" si="4"/>
        <v>1</v>
      </c>
      <c r="I153" s="58">
        <v>79.370752999999993</v>
      </c>
      <c r="J153" s="60">
        <f t="shared" si="5"/>
        <v>0.6182969075492315</v>
      </c>
      <c r="K153" s="1">
        <v>0</v>
      </c>
      <c r="L153" s="58">
        <v>0</v>
      </c>
    </row>
    <row r="154" spans="1:12">
      <c r="A154" s="57">
        <v>291</v>
      </c>
      <c r="B154" s="58">
        <v>363.509905</v>
      </c>
      <c r="C154" s="59" t="s">
        <v>134</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c r="A155" s="57">
        <v>292</v>
      </c>
      <c r="B155" s="58">
        <v>66.817914000000002</v>
      </c>
      <c r="C155" s="59" t="s">
        <v>133</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c r="A156" s="57">
        <v>293</v>
      </c>
      <c r="B156" s="58">
        <v>498.71733499999999</v>
      </c>
      <c r="C156" s="59" t="s">
        <v>133</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c r="A157" s="57">
        <v>294</v>
      </c>
      <c r="B157" s="58">
        <v>254.258374</v>
      </c>
      <c r="C157" s="59" t="s">
        <v>134</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c r="A158" s="57">
        <v>295</v>
      </c>
      <c r="B158" s="58">
        <v>305.12721199999999</v>
      </c>
      <c r="C158" s="59" t="s">
        <v>134</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c r="A159" s="57">
        <v>297</v>
      </c>
      <c r="B159" s="58">
        <v>760.88669200000004</v>
      </c>
      <c r="C159" s="59" t="s">
        <v>133</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c r="A160" s="57">
        <v>298</v>
      </c>
      <c r="B160" s="58">
        <v>263.647672</v>
      </c>
      <c r="C160" s="59" t="s">
        <v>133</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c r="A161" s="57">
        <v>299</v>
      </c>
      <c r="B161" s="58">
        <v>47.635468000000003</v>
      </c>
      <c r="C161" s="59" t="s">
        <v>133</v>
      </c>
      <c r="D161" s="58">
        <v>0</v>
      </c>
      <c r="E161" s="58">
        <v>0</v>
      </c>
      <c r="F161" s="58">
        <v>39.954934999999999</v>
      </c>
      <c r="G161" s="58">
        <v>0</v>
      </c>
      <c r="H161" s="60">
        <f t="shared" si="4"/>
        <v>0</v>
      </c>
      <c r="I161" s="58">
        <v>14.886469999999999</v>
      </c>
      <c r="J161" s="60">
        <f t="shared" si="5"/>
        <v>0.31250810845397797</v>
      </c>
      <c r="K161" s="1">
        <v>3</v>
      </c>
      <c r="L161" s="58">
        <v>0</v>
      </c>
    </row>
    <row r="162" spans="1:12">
      <c r="A162" s="57">
        <v>300</v>
      </c>
      <c r="B162" s="58">
        <v>524.64447800000005</v>
      </c>
      <c r="C162" s="59" t="s">
        <v>134</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c r="A163" s="57">
        <v>302</v>
      </c>
      <c r="B163" s="58">
        <v>1055.946406</v>
      </c>
      <c r="C163" s="59" t="s">
        <v>133</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c r="A164" s="57">
        <v>305</v>
      </c>
      <c r="B164" s="58">
        <v>131.88516000000001</v>
      </c>
      <c r="C164" s="59" t="s">
        <v>134</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c r="A165" s="57">
        <v>306</v>
      </c>
      <c r="B165" s="58">
        <v>144.257777</v>
      </c>
      <c r="C165" s="59" t="s">
        <v>134</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c r="A166" s="57">
        <v>308</v>
      </c>
      <c r="B166" s="58">
        <v>86.418605999999997</v>
      </c>
      <c r="C166" s="59" t="s">
        <v>134</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c r="A167" s="57">
        <v>311</v>
      </c>
      <c r="B167" s="58">
        <v>129.31724199999999</v>
      </c>
      <c r="C167" s="59" t="s">
        <v>133</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c r="A168" s="57">
        <v>312</v>
      </c>
      <c r="B168" s="58">
        <v>743.37357399999996</v>
      </c>
      <c r="C168" s="59" t="s">
        <v>134</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c r="A169" s="57">
        <v>313</v>
      </c>
      <c r="B169" s="58">
        <v>460.23969199999999</v>
      </c>
      <c r="C169" s="59" t="s">
        <v>134</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c r="A170" s="57">
        <v>315</v>
      </c>
      <c r="B170" s="58">
        <v>741.63834099999997</v>
      </c>
      <c r="C170" s="59" t="s">
        <v>134</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c r="A171" s="57">
        <v>316</v>
      </c>
      <c r="B171" s="58">
        <v>143.328363</v>
      </c>
      <c r="C171" s="59" t="s">
        <v>133</v>
      </c>
      <c r="D171" s="58">
        <v>0</v>
      </c>
      <c r="E171" s="58">
        <v>0</v>
      </c>
      <c r="F171" s="58">
        <v>84.475043999999997</v>
      </c>
      <c r="G171" s="58">
        <v>0</v>
      </c>
      <c r="H171" s="60">
        <f t="shared" si="4"/>
        <v>0</v>
      </c>
      <c r="I171" s="58">
        <v>37.652292000000003</v>
      </c>
      <c r="J171" s="60">
        <f t="shared" si="5"/>
        <v>0.26269951886633913</v>
      </c>
      <c r="K171" s="1">
        <v>6</v>
      </c>
      <c r="L171" s="58">
        <v>0</v>
      </c>
    </row>
    <row r="172" spans="1:12">
      <c r="A172" s="57">
        <v>317</v>
      </c>
      <c r="B172" s="58">
        <v>1003.546107</v>
      </c>
      <c r="C172" s="59" t="s">
        <v>134</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c r="A173" s="57">
        <v>320</v>
      </c>
      <c r="B173" s="58">
        <v>594.660709</v>
      </c>
      <c r="C173" s="59" t="s">
        <v>134</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c r="A174" s="57">
        <v>321</v>
      </c>
      <c r="B174" s="58">
        <v>122.343575</v>
      </c>
      <c r="C174" s="59" t="s">
        <v>134</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c r="A175" s="57">
        <v>322</v>
      </c>
      <c r="B175" s="58">
        <v>1256.3582329999999</v>
      </c>
      <c r="C175" s="59" t="s">
        <v>133</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c r="A176" s="57">
        <v>323</v>
      </c>
      <c r="B176" s="58">
        <v>140.49184600000001</v>
      </c>
      <c r="C176" s="59" t="s">
        <v>134</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c r="A177" s="57">
        <v>324</v>
      </c>
      <c r="B177" s="58">
        <v>495.28052600000001</v>
      </c>
      <c r="C177" s="59" t="s">
        <v>134</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c r="A178" s="57">
        <v>325</v>
      </c>
      <c r="B178" s="58">
        <v>37.883029000000001</v>
      </c>
      <c r="C178" s="59" t="s">
        <v>134</v>
      </c>
      <c r="D178" s="58">
        <v>0</v>
      </c>
      <c r="E178" s="58">
        <v>0</v>
      </c>
      <c r="F178" s="58">
        <v>18.021459</v>
      </c>
      <c r="G178" s="58">
        <v>37.883029000000001</v>
      </c>
      <c r="H178" s="60">
        <f t="shared" si="4"/>
        <v>1</v>
      </c>
      <c r="I178" s="58">
        <v>26.143374999999999</v>
      </c>
      <c r="J178" s="60">
        <f t="shared" si="5"/>
        <v>0.69010783166256318</v>
      </c>
      <c r="K178" s="1">
        <v>1</v>
      </c>
      <c r="L178" s="58">
        <v>0</v>
      </c>
    </row>
    <row r="179" spans="1:12">
      <c r="A179" s="57">
        <v>326</v>
      </c>
      <c r="B179" s="58">
        <v>448.31090699999999</v>
      </c>
      <c r="C179" s="59" t="s">
        <v>134</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c r="A180" s="57">
        <v>328</v>
      </c>
      <c r="B180" s="58">
        <v>370.055115</v>
      </c>
      <c r="C180" s="59" t="s">
        <v>133</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c r="A181" s="57">
        <v>330</v>
      </c>
      <c r="B181" s="58">
        <v>105.33556299999999</v>
      </c>
      <c r="C181" s="59" t="s">
        <v>134</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c r="A182" s="57">
        <v>331</v>
      </c>
      <c r="B182" s="58">
        <v>19.787345999999999</v>
      </c>
      <c r="C182" s="59" t="s">
        <v>134</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c r="A183" s="57">
        <v>333</v>
      </c>
      <c r="B183" s="58">
        <v>108.03449999999999</v>
      </c>
      <c r="C183" s="59" t="s">
        <v>133</v>
      </c>
      <c r="D183" s="58">
        <v>0</v>
      </c>
      <c r="E183" s="58">
        <v>0</v>
      </c>
      <c r="F183" s="58">
        <v>20.043215</v>
      </c>
      <c r="G183" s="58">
        <v>0</v>
      </c>
      <c r="H183" s="60">
        <f t="shared" si="4"/>
        <v>0</v>
      </c>
      <c r="I183" s="58">
        <v>52.220315999999997</v>
      </c>
      <c r="J183" s="60">
        <f t="shared" si="5"/>
        <v>0.48336703553031668</v>
      </c>
      <c r="K183" s="1">
        <v>1</v>
      </c>
      <c r="L183" s="58">
        <v>108.03449999999999</v>
      </c>
    </row>
    <row r="184" spans="1:12">
      <c r="A184" s="57">
        <v>334</v>
      </c>
      <c r="B184" s="58">
        <v>202.98597699999999</v>
      </c>
      <c r="C184" s="59" t="s">
        <v>134</v>
      </c>
      <c r="D184" s="58">
        <v>0</v>
      </c>
      <c r="E184" s="58">
        <v>0</v>
      </c>
      <c r="F184" s="58">
        <v>80.922157999999996</v>
      </c>
      <c r="G184" s="58">
        <v>0</v>
      </c>
      <c r="H184" s="60">
        <f t="shared" si="4"/>
        <v>0</v>
      </c>
      <c r="I184" s="58">
        <v>124.71900599999999</v>
      </c>
      <c r="J184" s="60">
        <f t="shared" si="5"/>
        <v>0.61442178343186726</v>
      </c>
      <c r="K184" s="1">
        <v>7</v>
      </c>
      <c r="L184" s="58">
        <v>0</v>
      </c>
    </row>
    <row r="185" spans="1:12">
      <c r="A185" s="57">
        <v>335</v>
      </c>
      <c r="B185" s="58">
        <v>13.240201000000001</v>
      </c>
      <c r="C185" s="59" t="s">
        <v>134</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c r="A186" s="57">
        <v>336</v>
      </c>
      <c r="B186" s="58">
        <v>2000.364718</v>
      </c>
      <c r="C186" s="59" t="s">
        <v>133</v>
      </c>
      <c r="D186" s="58">
        <v>0</v>
      </c>
      <c r="E186" s="58">
        <v>4.1039789999999998</v>
      </c>
      <c r="F186" s="58">
        <v>259.41246699999999</v>
      </c>
      <c r="G186" s="58">
        <v>0</v>
      </c>
      <c r="H186" s="60">
        <f t="shared" si="4"/>
        <v>0</v>
      </c>
      <c r="I186" s="58">
        <v>125.724538</v>
      </c>
      <c r="J186" s="60">
        <f t="shared" si="5"/>
        <v>6.2850807589578769E-2</v>
      </c>
      <c r="K186" s="1">
        <v>41</v>
      </c>
      <c r="L186" s="58">
        <v>0</v>
      </c>
    </row>
    <row r="187" spans="1:12">
      <c r="A187" s="57">
        <v>337</v>
      </c>
      <c r="B187" s="58">
        <v>48.275675999999997</v>
      </c>
      <c r="C187" s="59" t="s">
        <v>134</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c r="A188" s="57">
        <v>338</v>
      </c>
      <c r="B188" s="58">
        <v>5.2403959999999996</v>
      </c>
      <c r="C188" s="59" t="s">
        <v>133</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c r="A189" s="57">
        <v>339</v>
      </c>
      <c r="B189" s="58">
        <v>671.97714299999996</v>
      </c>
      <c r="C189" s="59" t="s">
        <v>134</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c r="A190" s="57">
        <v>340</v>
      </c>
      <c r="B190" s="58">
        <v>177.40325000000001</v>
      </c>
      <c r="C190" s="59" t="s">
        <v>133</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c r="A191" s="57">
        <v>341</v>
      </c>
      <c r="B191" s="58">
        <v>573.12119099999995</v>
      </c>
      <c r="C191" s="59" t="s">
        <v>134</v>
      </c>
      <c r="D191" s="58">
        <v>0</v>
      </c>
      <c r="E191" s="58">
        <v>0</v>
      </c>
      <c r="F191" s="58">
        <v>226.585668</v>
      </c>
      <c r="G191" s="58">
        <v>0</v>
      </c>
      <c r="H191" s="60">
        <f t="shared" si="4"/>
        <v>0</v>
      </c>
      <c r="I191" s="58">
        <v>115.420945</v>
      </c>
      <c r="J191" s="60">
        <f t="shared" si="5"/>
        <v>0.20139011924966496</v>
      </c>
      <c r="K191" s="1">
        <v>25</v>
      </c>
      <c r="L191" s="58">
        <v>0</v>
      </c>
    </row>
    <row r="192" spans="1:12">
      <c r="A192" s="57">
        <v>342</v>
      </c>
      <c r="B192" s="58">
        <v>218.32662500000001</v>
      </c>
      <c r="C192" s="59" t="s">
        <v>134</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c r="A193" s="57">
        <v>343</v>
      </c>
      <c r="B193" s="58">
        <v>18.801644</v>
      </c>
      <c r="C193" s="59" t="s">
        <v>134</v>
      </c>
      <c r="D193" s="58">
        <v>0</v>
      </c>
      <c r="E193" s="58">
        <v>0</v>
      </c>
      <c r="F193" s="58">
        <v>17.634848000000002</v>
      </c>
      <c r="G193" s="58">
        <v>0</v>
      </c>
      <c r="H193" s="60">
        <f t="shared" si="4"/>
        <v>0</v>
      </c>
      <c r="I193" s="58">
        <v>0</v>
      </c>
      <c r="J193" s="60">
        <f t="shared" si="5"/>
        <v>0</v>
      </c>
      <c r="K193" s="1">
        <v>44</v>
      </c>
      <c r="L193" s="58">
        <v>18.801644</v>
      </c>
    </row>
    <row r="194" spans="1:12">
      <c r="A194" s="57">
        <v>344</v>
      </c>
      <c r="B194" s="58">
        <v>647.37902199999996</v>
      </c>
      <c r="C194" s="59" t="s">
        <v>134</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c r="A195" s="57">
        <v>345</v>
      </c>
      <c r="B195" s="58">
        <v>77.710442</v>
      </c>
      <c r="C195" s="59" t="s">
        <v>134</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c r="A196" s="57">
        <v>346</v>
      </c>
      <c r="B196" s="58">
        <v>246.19087400000001</v>
      </c>
      <c r="C196" s="59" t="s">
        <v>133</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c r="A197" s="57">
        <v>347</v>
      </c>
      <c r="B197" s="58">
        <v>679.25515199999995</v>
      </c>
      <c r="C197" s="59" t="s">
        <v>134</v>
      </c>
      <c r="D197" s="58">
        <v>0</v>
      </c>
      <c r="E197" s="58">
        <v>0</v>
      </c>
      <c r="F197" s="58">
        <v>650.90978500000006</v>
      </c>
      <c r="G197" s="58">
        <v>0</v>
      </c>
      <c r="H197" s="60">
        <f t="shared" si="6"/>
        <v>0</v>
      </c>
      <c r="I197" s="58">
        <v>581.10566500000004</v>
      </c>
      <c r="J197" s="60">
        <f t="shared" si="7"/>
        <v>0.85550424356589949</v>
      </c>
      <c r="K197" s="1">
        <v>8</v>
      </c>
      <c r="L197" s="58">
        <v>0</v>
      </c>
    </row>
    <row r="198" spans="1:12">
      <c r="A198" s="57">
        <v>349</v>
      </c>
      <c r="B198" s="58">
        <v>240.28805600000001</v>
      </c>
      <c r="C198" s="59" t="s">
        <v>134</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c r="A199" s="57">
        <v>350</v>
      </c>
      <c r="B199" s="58">
        <v>4.1399699999999999</v>
      </c>
      <c r="C199" s="59" t="s">
        <v>134</v>
      </c>
      <c r="D199" s="58">
        <v>0</v>
      </c>
      <c r="E199" s="58">
        <v>0</v>
      </c>
      <c r="F199" s="58">
        <v>1.9948779999999999</v>
      </c>
      <c r="G199" s="58">
        <v>0</v>
      </c>
      <c r="H199" s="60">
        <f t="shared" si="6"/>
        <v>0</v>
      </c>
      <c r="I199" s="58">
        <v>4.1399699999999999</v>
      </c>
      <c r="J199" s="60">
        <f t="shared" si="7"/>
        <v>1</v>
      </c>
      <c r="K199" s="1">
        <v>0</v>
      </c>
      <c r="L199" s="58">
        <v>0</v>
      </c>
    </row>
    <row r="200" spans="1:12">
      <c r="A200" s="57">
        <v>351</v>
      </c>
      <c r="B200" s="58">
        <v>258.11569900000001</v>
      </c>
      <c r="C200" s="59" t="s">
        <v>133</v>
      </c>
      <c r="D200" s="58">
        <v>0</v>
      </c>
      <c r="E200" s="58">
        <v>0</v>
      </c>
      <c r="F200" s="58">
        <v>39.385958000000002</v>
      </c>
      <c r="G200" s="58">
        <v>0</v>
      </c>
      <c r="H200" s="60">
        <f t="shared" si="6"/>
        <v>0</v>
      </c>
      <c r="I200" s="58">
        <v>62.599511999999997</v>
      </c>
      <c r="J200" s="60">
        <f t="shared" si="7"/>
        <v>0.24252500813598321</v>
      </c>
      <c r="K200" s="1">
        <v>9</v>
      </c>
      <c r="L200" s="58">
        <v>0</v>
      </c>
    </row>
    <row r="201" spans="1:12">
      <c r="A201" s="57">
        <v>354</v>
      </c>
      <c r="B201" s="58">
        <v>358.06304399999999</v>
      </c>
      <c r="C201" s="59" t="s">
        <v>134</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c r="A202" s="57">
        <v>355</v>
      </c>
      <c r="B202" s="58">
        <v>25.046105000000001</v>
      </c>
      <c r="C202" s="59" t="s">
        <v>134</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c r="A203" s="57">
        <v>356</v>
      </c>
      <c r="B203" s="58">
        <v>67.022324999999995</v>
      </c>
      <c r="C203" s="59" t="s">
        <v>133</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c r="A204" s="57">
        <v>357</v>
      </c>
      <c r="B204" s="58">
        <v>73.414619000000002</v>
      </c>
      <c r="C204" s="59" t="s">
        <v>133</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c r="A205" s="57">
        <v>358</v>
      </c>
      <c r="B205" s="58">
        <v>1336.846644</v>
      </c>
      <c r="C205" s="59" t="s">
        <v>134</v>
      </c>
      <c r="D205" s="58">
        <v>38.831871999999997</v>
      </c>
      <c r="E205" s="58">
        <v>0</v>
      </c>
      <c r="F205" s="58">
        <v>1040.937848</v>
      </c>
      <c r="G205" s="58">
        <v>0</v>
      </c>
      <c r="H205" s="60">
        <f t="shared" si="6"/>
        <v>0</v>
      </c>
      <c r="I205" s="58">
        <v>964.38201400000003</v>
      </c>
      <c r="J205" s="60">
        <f t="shared" si="7"/>
        <v>0.7213856715191036</v>
      </c>
      <c r="K205" s="1">
        <v>35</v>
      </c>
      <c r="L205" s="58">
        <v>0</v>
      </c>
    </row>
    <row r="206" spans="1:12">
      <c r="A206" s="57">
        <v>359</v>
      </c>
      <c r="B206" s="58">
        <v>129.39727600000001</v>
      </c>
      <c r="C206" s="59" t="s">
        <v>133</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c r="A207" s="57">
        <v>360</v>
      </c>
      <c r="B207" s="58">
        <v>97.594408999999999</v>
      </c>
      <c r="C207" s="59" t="s">
        <v>133</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c r="A208" s="57">
        <v>361</v>
      </c>
      <c r="B208" s="58">
        <v>117.84747</v>
      </c>
      <c r="C208" s="59" t="s">
        <v>133</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c r="A209" s="57">
        <v>364</v>
      </c>
      <c r="B209" s="58">
        <v>11.823257999999999</v>
      </c>
      <c r="C209" s="59" t="s">
        <v>134</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c r="A210" s="57">
        <v>365</v>
      </c>
      <c r="B210" s="58">
        <v>1243.3063870000001</v>
      </c>
      <c r="C210" s="59" t="s">
        <v>133</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c r="A211" s="57">
        <v>366</v>
      </c>
      <c r="B211" s="58">
        <v>13.417154</v>
      </c>
      <c r="C211" s="59" t="s">
        <v>133</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c r="A212" s="57">
        <v>367</v>
      </c>
      <c r="B212" s="58">
        <v>271.83567299999999</v>
      </c>
      <c r="C212" s="59" t="s">
        <v>134</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c r="A213" s="57">
        <v>368</v>
      </c>
      <c r="B213" s="58">
        <v>7.3896899999999999</v>
      </c>
      <c r="C213" s="59" t="s">
        <v>133</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c r="A214" s="57">
        <v>369</v>
      </c>
      <c r="B214" s="58">
        <v>696.714968</v>
      </c>
      <c r="C214" s="59" t="s">
        <v>134</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c r="A215" s="57">
        <v>370</v>
      </c>
      <c r="B215" s="58">
        <v>290.01379600000001</v>
      </c>
      <c r="C215" s="59" t="s">
        <v>133</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c r="A216" s="57">
        <v>371</v>
      </c>
      <c r="B216" s="58">
        <v>119.564352</v>
      </c>
      <c r="C216" s="59" t="s">
        <v>134</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c r="A217" s="57">
        <v>372</v>
      </c>
      <c r="B217" s="58">
        <v>127.645737</v>
      </c>
      <c r="C217" s="59" t="s">
        <v>134</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c r="A218" s="57">
        <v>373</v>
      </c>
      <c r="B218" s="58">
        <v>43.938392</v>
      </c>
      <c r="C218" s="59" t="s">
        <v>134</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c r="A219" s="57">
        <v>374</v>
      </c>
      <c r="B219" s="58">
        <v>57.415143</v>
      </c>
      <c r="C219" s="59" t="s">
        <v>133</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c r="A220" s="57">
        <v>375</v>
      </c>
      <c r="B220" s="58">
        <v>134.73774700000001</v>
      </c>
      <c r="C220" s="59" t="s">
        <v>133</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c r="A221" s="57">
        <v>376</v>
      </c>
      <c r="B221" s="58">
        <v>84.386514000000005</v>
      </c>
      <c r="C221" s="59" t="s">
        <v>133</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c r="A222" s="57">
        <v>377</v>
      </c>
      <c r="B222" s="58">
        <v>224.28400199999999</v>
      </c>
      <c r="C222" s="59" t="s">
        <v>133</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c r="A223" s="57">
        <v>378</v>
      </c>
      <c r="B223" s="58">
        <v>898.05250000000001</v>
      </c>
      <c r="C223" s="59" t="s">
        <v>134</v>
      </c>
      <c r="D223" s="58">
        <v>0</v>
      </c>
      <c r="E223" s="58">
        <v>0</v>
      </c>
      <c r="F223" s="58">
        <v>169.205747</v>
      </c>
      <c r="G223" s="58">
        <v>0</v>
      </c>
      <c r="H223" s="60">
        <f t="shared" si="6"/>
        <v>0</v>
      </c>
      <c r="I223" s="58">
        <v>112.31700499999999</v>
      </c>
      <c r="J223" s="60">
        <f t="shared" si="7"/>
        <v>0.12506730397164975</v>
      </c>
      <c r="K223" s="1">
        <v>7</v>
      </c>
      <c r="L223" s="58">
        <v>0</v>
      </c>
    </row>
    <row r="224" spans="1:12">
      <c r="A224" s="57">
        <v>380</v>
      </c>
      <c r="B224" s="58">
        <v>214.42681400000001</v>
      </c>
      <c r="C224" s="59" t="s">
        <v>134</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c r="A225" s="57">
        <v>381</v>
      </c>
      <c r="B225" s="58">
        <v>98.606485000000006</v>
      </c>
      <c r="C225" s="59" t="s">
        <v>133</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c r="A226" s="57">
        <v>382</v>
      </c>
      <c r="B226" s="58">
        <v>367.92603400000002</v>
      </c>
      <c r="C226" s="59" t="s">
        <v>134</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c r="A227" s="57">
        <v>383</v>
      </c>
      <c r="B227" s="58">
        <v>134.4409</v>
      </c>
      <c r="C227" s="59" t="s">
        <v>134</v>
      </c>
      <c r="D227" s="58">
        <v>0</v>
      </c>
      <c r="E227" s="58">
        <v>0</v>
      </c>
      <c r="F227" s="58">
        <v>68.685210999999995</v>
      </c>
      <c r="G227" s="58">
        <v>134.4409</v>
      </c>
      <c r="H227" s="60">
        <f t="shared" si="6"/>
        <v>1</v>
      </c>
      <c r="I227" s="58">
        <v>82.467005</v>
      </c>
      <c r="J227" s="60">
        <f t="shared" si="7"/>
        <v>0.61340711792319158</v>
      </c>
      <c r="K227" s="1">
        <v>0</v>
      </c>
      <c r="L227" s="58">
        <v>0</v>
      </c>
    </row>
    <row r="228" spans="1:12">
      <c r="A228" s="57">
        <v>384</v>
      </c>
      <c r="B228" s="58">
        <v>196.90554900000001</v>
      </c>
      <c r="C228" s="59" t="s">
        <v>133</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c r="A229" s="57">
        <v>385</v>
      </c>
      <c r="B229" s="58">
        <v>92.883341999999999</v>
      </c>
      <c r="C229" s="59" t="s">
        <v>134</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c r="A230" s="57">
        <v>386</v>
      </c>
      <c r="B230" s="58">
        <v>226.39487600000001</v>
      </c>
      <c r="C230" s="59" t="s">
        <v>134</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c r="A231" s="57">
        <v>387</v>
      </c>
      <c r="B231" s="58">
        <v>38.472831999999997</v>
      </c>
      <c r="C231" s="59" t="s">
        <v>134</v>
      </c>
      <c r="D231" s="58">
        <v>0</v>
      </c>
      <c r="E231" s="58">
        <v>0</v>
      </c>
      <c r="F231" s="58">
        <v>33.853541999999997</v>
      </c>
      <c r="G231" s="58">
        <v>38.472831999999997</v>
      </c>
      <c r="H231" s="60">
        <f t="shared" si="6"/>
        <v>1</v>
      </c>
      <c r="I231" s="58">
        <v>38.472831999999997</v>
      </c>
      <c r="J231" s="60">
        <f t="shared" si="7"/>
        <v>1</v>
      </c>
      <c r="K231" s="1">
        <v>0</v>
      </c>
      <c r="L231" s="58">
        <v>0</v>
      </c>
    </row>
    <row r="232" spans="1:12">
      <c r="A232" s="57">
        <v>388</v>
      </c>
      <c r="B232" s="58">
        <v>93.472081000000003</v>
      </c>
      <c r="C232" s="59" t="s">
        <v>134</v>
      </c>
      <c r="D232" s="58">
        <v>0</v>
      </c>
      <c r="E232" s="58">
        <v>0</v>
      </c>
      <c r="F232" s="58">
        <v>87.966206</v>
      </c>
      <c r="G232" s="58">
        <v>93.472081000000003</v>
      </c>
      <c r="H232" s="60">
        <f t="shared" si="6"/>
        <v>1</v>
      </c>
      <c r="I232" s="58">
        <v>50.718296000000002</v>
      </c>
      <c r="J232" s="60">
        <f t="shared" si="7"/>
        <v>0.54260368933050718</v>
      </c>
      <c r="K232" s="1">
        <v>1</v>
      </c>
      <c r="L232" s="58">
        <v>0</v>
      </c>
    </row>
    <row r="233" spans="1:12">
      <c r="A233" s="57">
        <v>389</v>
      </c>
      <c r="B233" s="58">
        <v>619.47749799999997</v>
      </c>
      <c r="C233" s="59" t="s">
        <v>134</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c r="A234" s="57">
        <v>393</v>
      </c>
      <c r="B234" s="58">
        <v>800.17645500000003</v>
      </c>
      <c r="C234" s="59" t="s">
        <v>134</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c r="A235" s="57">
        <v>394</v>
      </c>
      <c r="B235" s="58">
        <v>33.077759999999998</v>
      </c>
      <c r="C235" s="59" t="s">
        <v>133</v>
      </c>
      <c r="D235" s="58">
        <v>0</v>
      </c>
      <c r="E235" s="58">
        <v>0</v>
      </c>
      <c r="F235" s="58">
        <v>3.149457</v>
      </c>
      <c r="G235" s="58">
        <v>0</v>
      </c>
      <c r="H235" s="60">
        <f t="shared" si="6"/>
        <v>0</v>
      </c>
      <c r="I235" s="58">
        <v>19.020567</v>
      </c>
      <c r="J235" s="60">
        <f t="shared" si="7"/>
        <v>0.57502584818319014</v>
      </c>
      <c r="K235" s="1">
        <v>5</v>
      </c>
      <c r="L235" s="58">
        <v>0</v>
      </c>
    </row>
    <row r="236" spans="1:12">
      <c r="A236" s="57">
        <v>395</v>
      </c>
      <c r="B236" s="58">
        <v>8.4278230000000001</v>
      </c>
      <c r="C236" s="59" t="s">
        <v>133</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c r="A237" s="57">
        <v>396</v>
      </c>
      <c r="B237" s="58">
        <v>175.950333</v>
      </c>
      <c r="C237" s="59" t="s">
        <v>133</v>
      </c>
      <c r="D237" s="58">
        <v>0</v>
      </c>
      <c r="E237" s="58">
        <v>0</v>
      </c>
      <c r="F237" s="58">
        <v>0</v>
      </c>
      <c r="G237" s="58">
        <v>0</v>
      </c>
      <c r="H237" s="60">
        <f t="shared" si="6"/>
        <v>0</v>
      </c>
      <c r="I237" s="58">
        <v>12.698646</v>
      </c>
      <c r="J237" s="60">
        <f t="shared" si="7"/>
        <v>7.2171764517206111E-2</v>
      </c>
      <c r="K237" s="1">
        <v>2</v>
      </c>
      <c r="L237" s="58">
        <v>0</v>
      </c>
    </row>
    <row r="238" spans="1:12">
      <c r="A238" s="57">
        <v>397</v>
      </c>
      <c r="B238" s="58">
        <v>2.1306759999999998</v>
      </c>
      <c r="C238" s="59" t="s">
        <v>134</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c r="A239" s="57">
        <v>398</v>
      </c>
      <c r="B239" s="58">
        <v>635.13078299999995</v>
      </c>
      <c r="C239" s="59" t="s">
        <v>133</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c r="A240" s="57">
        <v>399</v>
      </c>
      <c r="B240" s="58">
        <v>43.403669000000001</v>
      </c>
      <c r="C240" s="59" t="s">
        <v>133</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c r="A241" s="57">
        <v>400</v>
      </c>
      <c r="B241" s="58">
        <v>101.685507</v>
      </c>
      <c r="C241" s="59" t="s">
        <v>134</v>
      </c>
      <c r="D241" s="58">
        <v>0</v>
      </c>
      <c r="E241" s="58">
        <v>0</v>
      </c>
      <c r="F241" s="58">
        <v>0</v>
      </c>
      <c r="G241" s="58">
        <v>0</v>
      </c>
      <c r="H241" s="60">
        <f t="shared" si="6"/>
        <v>0</v>
      </c>
      <c r="I241" s="58">
        <v>48.658937999999999</v>
      </c>
      <c r="J241" s="60">
        <f t="shared" si="7"/>
        <v>0.47852382739262928</v>
      </c>
      <c r="K241" s="1">
        <v>0</v>
      </c>
      <c r="L241" s="58">
        <v>0</v>
      </c>
    </row>
    <row r="242" spans="1:12">
      <c r="A242" s="57">
        <v>401</v>
      </c>
      <c r="B242" s="58">
        <v>337.99264499999998</v>
      </c>
      <c r="C242" s="59" t="s">
        <v>133</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c r="A243" s="57">
        <v>403</v>
      </c>
      <c r="B243" s="58">
        <v>55.091862999999996</v>
      </c>
      <c r="C243" s="59" t="s">
        <v>134</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c r="A244" s="57">
        <v>404</v>
      </c>
      <c r="B244" s="58">
        <v>26.637003</v>
      </c>
      <c r="C244" s="59" t="s">
        <v>134</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c r="A245" s="57">
        <v>406</v>
      </c>
      <c r="B245" s="58">
        <v>13.545738</v>
      </c>
      <c r="C245" s="59" t="s">
        <v>133</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c r="A246" s="57">
        <v>407</v>
      </c>
      <c r="B246" s="58">
        <v>338.40244000000001</v>
      </c>
      <c r="C246" s="59" t="s">
        <v>134</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c r="A247" s="57">
        <v>408</v>
      </c>
      <c r="B247" s="58">
        <v>144.31818699999999</v>
      </c>
      <c r="C247" s="59" t="s">
        <v>133</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c r="A248" s="57">
        <v>409</v>
      </c>
      <c r="B248" s="58">
        <v>133.27044699999999</v>
      </c>
      <c r="C248" s="59" t="s">
        <v>133</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c r="A249" s="57">
        <v>410</v>
      </c>
      <c r="B249" s="58">
        <v>551.473882</v>
      </c>
      <c r="C249" s="59" t="s">
        <v>133</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c r="A250" s="57">
        <v>411</v>
      </c>
      <c r="B250" s="58">
        <v>577.70408899999995</v>
      </c>
      <c r="C250" s="59" t="s">
        <v>134</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c r="A251" s="57">
        <v>412</v>
      </c>
      <c r="B251" s="58">
        <v>27.229054000000001</v>
      </c>
      <c r="C251" s="59" t="s">
        <v>134</v>
      </c>
      <c r="D251" s="58">
        <v>0</v>
      </c>
      <c r="E251" s="58">
        <v>0</v>
      </c>
      <c r="F251" s="58">
        <v>27.229054000000001</v>
      </c>
      <c r="G251" s="58">
        <v>27.229054000000001</v>
      </c>
      <c r="H251" s="60">
        <f t="shared" si="6"/>
        <v>1</v>
      </c>
      <c r="I251" s="58">
        <v>14.95721</v>
      </c>
      <c r="J251" s="60">
        <f t="shared" si="7"/>
        <v>0.54931067381187748</v>
      </c>
      <c r="K251" s="1">
        <v>0</v>
      </c>
      <c r="L251" s="58">
        <v>0</v>
      </c>
    </row>
    <row r="252" spans="1:12">
      <c r="A252" s="57">
        <v>414</v>
      </c>
      <c r="B252" s="58">
        <v>38.490994999999998</v>
      </c>
      <c r="C252" s="59" t="s">
        <v>134</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c r="A253" s="57">
        <v>415</v>
      </c>
      <c r="B253" s="58">
        <v>222.20383899999999</v>
      </c>
      <c r="C253" s="59" t="s">
        <v>134</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c r="A254" s="57">
        <v>416</v>
      </c>
      <c r="B254" s="58">
        <v>886.64946399999997</v>
      </c>
      <c r="C254" s="59" t="s">
        <v>133</v>
      </c>
      <c r="D254" s="58">
        <v>54.190731</v>
      </c>
      <c r="E254" s="58">
        <v>51.01932</v>
      </c>
      <c r="F254" s="58">
        <v>876.37785899999994</v>
      </c>
      <c r="G254" s="58">
        <v>0</v>
      </c>
      <c r="H254" s="60">
        <f t="shared" si="6"/>
        <v>0</v>
      </c>
      <c r="I254" s="58">
        <v>223.69965999999999</v>
      </c>
      <c r="J254" s="60">
        <f t="shared" si="7"/>
        <v>0.25229774457970011</v>
      </c>
      <c r="K254" s="1">
        <v>31</v>
      </c>
      <c r="L254" s="58">
        <v>0</v>
      </c>
    </row>
    <row r="255" spans="1:12">
      <c r="A255" s="57">
        <v>417</v>
      </c>
      <c r="B255" s="58">
        <v>9.9833599999999993</v>
      </c>
      <c r="C255" s="59" t="s">
        <v>133</v>
      </c>
      <c r="D255" s="58">
        <v>0</v>
      </c>
      <c r="E255" s="58">
        <v>0</v>
      </c>
      <c r="F255" s="58">
        <v>9.9833599999999993</v>
      </c>
      <c r="G255" s="58">
        <v>0</v>
      </c>
      <c r="H255" s="60">
        <f t="shared" si="6"/>
        <v>0</v>
      </c>
      <c r="I255" s="58">
        <v>2.1984870000000001</v>
      </c>
      <c r="J255" s="60">
        <f t="shared" si="7"/>
        <v>0.22021513798961473</v>
      </c>
      <c r="K255" s="1">
        <v>0</v>
      </c>
      <c r="L255" s="58">
        <v>0</v>
      </c>
    </row>
    <row r="256" spans="1:12">
      <c r="A256" s="57">
        <v>419</v>
      </c>
      <c r="B256" s="58">
        <v>658.56121700000006</v>
      </c>
      <c r="C256" s="59" t="s">
        <v>134</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c r="A257" s="57">
        <v>420</v>
      </c>
      <c r="B257" s="58">
        <v>469.79648800000001</v>
      </c>
      <c r="C257" s="59" t="s">
        <v>133</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c r="A258" s="57">
        <v>421</v>
      </c>
      <c r="B258" s="58">
        <v>10.931772</v>
      </c>
      <c r="C258" s="59" t="s">
        <v>133</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c r="A259" s="57">
        <v>422</v>
      </c>
      <c r="B259" s="58">
        <v>92.134649999999993</v>
      </c>
      <c r="C259" s="59" t="s">
        <v>133</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c r="A260" s="57">
        <v>423</v>
      </c>
      <c r="B260" s="58">
        <v>103.519766</v>
      </c>
      <c r="C260" s="59" t="s">
        <v>133</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c r="A261" s="57">
        <v>425</v>
      </c>
      <c r="B261" s="58">
        <v>245.81881200000001</v>
      </c>
      <c r="C261" s="59" t="s">
        <v>133</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c r="A262" s="57">
        <v>426</v>
      </c>
      <c r="B262" s="58">
        <v>1329.500043</v>
      </c>
      <c r="C262" s="59" t="s">
        <v>133</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c r="A263" s="57">
        <v>427</v>
      </c>
      <c r="B263" s="58">
        <v>612.08657000000005</v>
      </c>
      <c r="C263" s="59" t="s">
        <v>133</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c r="A264" s="57">
        <v>428</v>
      </c>
      <c r="B264" s="58">
        <v>78.768049000000005</v>
      </c>
      <c r="C264" s="59" t="s">
        <v>133</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c r="A265" s="57">
        <v>431</v>
      </c>
      <c r="B265" s="58">
        <v>194.744023</v>
      </c>
      <c r="C265" s="59" t="s">
        <v>134</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c r="A266" s="57">
        <v>432</v>
      </c>
      <c r="B266" s="58">
        <v>129.46323000000001</v>
      </c>
      <c r="C266" s="59" t="s">
        <v>133</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c r="A267" s="57">
        <v>433</v>
      </c>
      <c r="B267" s="58">
        <v>43.185217999999999</v>
      </c>
      <c r="C267" s="59" t="s">
        <v>133</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c r="A268" s="57">
        <v>434</v>
      </c>
      <c r="B268" s="58">
        <v>256.98602</v>
      </c>
      <c r="C268" s="59" t="s">
        <v>133</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c r="A269" s="57">
        <v>435</v>
      </c>
      <c r="B269" s="58">
        <v>31.578486999999999</v>
      </c>
      <c r="C269" s="59" t="s">
        <v>133</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c r="A270" s="57">
        <v>436</v>
      </c>
      <c r="B270" s="58">
        <v>296.08435200000002</v>
      </c>
      <c r="C270" s="59" t="s">
        <v>134</v>
      </c>
      <c r="D270" s="58">
        <v>0</v>
      </c>
      <c r="E270" s="58">
        <v>0</v>
      </c>
      <c r="F270" s="58">
        <v>40.761586999999999</v>
      </c>
      <c r="G270" s="58">
        <v>0</v>
      </c>
      <c r="H270" s="60">
        <f t="shared" si="8"/>
        <v>0</v>
      </c>
      <c r="I270" s="58">
        <v>137.900431</v>
      </c>
      <c r="J270" s="60">
        <f t="shared" si="9"/>
        <v>0.46574710912111961</v>
      </c>
      <c r="K270" s="1">
        <v>9</v>
      </c>
      <c r="L270" s="58">
        <v>296.08435200000002</v>
      </c>
    </row>
    <row r="271" spans="1:12">
      <c r="A271" s="57">
        <v>437</v>
      </c>
      <c r="B271" s="58">
        <v>13.063040000000001</v>
      </c>
      <c r="C271" s="59" t="s">
        <v>133</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c r="A272" s="57">
        <v>438</v>
      </c>
      <c r="B272" s="58">
        <v>1659.592204</v>
      </c>
      <c r="C272" s="59" t="s">
        <v>134</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c r="A273" s="57">
        <v>440</v>
      </c>
      <c r="B273" s="58">
        <v>54.316879999999998</v>
      </c>
      <c r="C273" s="59" t="s">
        <v>133</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c r="A274" s="57">
        <v>441</v>
      </c>
      <c r="B274" s="58">
        <v>243.564885</v>
      </c>
      <c r="C274" s="59" t="s">
        <v>134</v>
      </c>
      <c r="D274" s="58">
        <v>0</v>
      </c>
      <c r="E274" s="58">
        <v>0</v>
      </c>
      <c r="F274" s="58">
        <v>0</v>
      </c>
      <c r="G274" s="58">
        <v>0</v>
      </c>
      <c r="H274" s="60">
        <f t="shared" si="8"/>
        <v>0</v>
      </c>
      <c r="I274" s="58">
        <v>41.395288000000001</v>
      </c>
      <c r="J274" s="60">
        <f t="shared" si="9"/>
        <v>0.16995589491481911</v>
      </c>
      <c r="K274" s="1">
        <v>0</v>
      </c>
      <c r="L274" s="58">
        <v>0</v>
      </c>
    </row>
    <row r="275" spans="1:12">
      <c r="A275" s="57">
        <v>443</v>
      </c>
      <c r="B275" s="58">
        <v>6.9126510000000003</v>
      </c>
      <c r="C275" s="59" t="s">
        <v>133</v>
      </c>
      <c r="D275" s="58">
        <v>0</v>
      </c>
      <c r="E275" s="58">
        <v>0</v>
      </c>
      <c r="F275" s="58">
        <v>6.8936000000000002</v>
      </c>
      <c r="G275" s="58">
        <v>0</v>
      </c>
      <c r="H275" s="60">
        <f t="shared" si="8"/>
        <v>0</v>
      </c>
      <c r="I275" s="58">
        <v>2.4533719999999999</v>
      </c>
      <c r="J275" s="60">
        <f t="shared" si="9"/>
        <v>0.35491043884610979</v>
      </c>
      <c r="K275" s="1">
        <v>0</v>
      </c>
      <c r="L275" s="58">
        <v>0</v>
      </c>
    </row>
    <row r="276" spans="1:12">
      <c r="A276" s="57">
        <v>448</v>
      </c>
      <c r="B276" s="58">
        <v>1717.8398159999999</v>
      </c>
      <c r="C276" s="59" t="s">
        <v>133</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c r="A277" s="57">
        <v>451</v>
      </c>
      <c r="B277" s="58">
        <v>98.677509000000001</v>
      </c>
      <c r="C277" s="59" t="s">
        <v>133</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c r="A278" s="57">
        <v>452</v>
      </c>
      <c r="B278" s="58">
        <v>31.577020999999998</v>
      </c>
      <c r="C278" s="59" t="s">
        <v>133</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c r="A279" s="57">
        <v>453</v>
      </c>
      <c r="B279" s="58">
        <v>3140.1702249999998</v>
      </c>
      <c r="C279" s="59" t="s">
        <v>133</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c r="A280" s="57">
        <v>454</v>
      </c>
      <c r="B280" s="58">
        <v>472.69581699999998</v>
      </c>
      <c r="C280" s="59" t="s">
        <v>133</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c r="A281" s="57">
        <v>455</v>
      </c>
      <c r="B281" s="58">
        <v>825.06658100000004</v>
      </c>
      <c r="C281" s="59" t="s">
        <v>134</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c r="A282" s="57">
        <v>457</v>
      </c>
      <c r="B282" s="58">
        <v>902.55443300000002</v>
      </c>
      <c r="C282" s="59" t="s">
        <v>133</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c r="A283" s="57">
        <v>463</v>
      </c>
      <c r="B283" s="58">
        <v>348.529561</v>
      </c>
      <c r="C283" s="59" t="s">
        <v>133</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c r="A284" s="57">
        <v>469</v>
      </c>
      <c r="B284" s="58">
        <v>40.029373</v>
      </c>
      <c r="C284" s="59" t="s">
        <v>134</v>
      </c>
      <c r="D284" s="58">
        <v>19.909942999999998</v>
      </c>
      <c r="E284" s="58">
        <v>0</v>
      </c>
      <c r="F284" s="58">
        <v>7.9612230000000004</v>
      </c>
      <c r="G284" s="58">
        <v>40.029373</v>
      </c>
      <c r="H284" s="60">
        <f t="shared" si="8"/>
        <v>1</v>
      </c>
      <c r="I284" s="58">
        <v>12.625722</v>
      </c>
      <c r="J284" s="60">
        <f t="shared" si="9"/>
        <v>0.31541143549762818</v>
      </c>
      <c r="K284" s="1">
        <v>3</v>
      </c>
      <c r="L284" s="58">
        <v>0</v>
      </c>
    </row>
    <row r="285" spans="1:12">
      <c r="A285" s="57">
        <v>470</v>
      </c>
      <c r="B285" s="58">
        <v>458.96625599999999</v>
      </c>
      <c r="C285" s="59" t="s">
        <v>134</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c r="A286" s="57">
        <v>471</v>
      </c>
      <c r="B286" s="58">
        <v>180.07235499999999</v>
      </c>
      <c r="C286" s="59" t="s">
        <v>133</v>
      </c>
      <c r="D286" s="58">
        <v>0</v>
      </c>
      <c r="E286" s="58">
        <v>0</v>
      </c>
      <c r="F286" s="58">
        <v>4.1348570000000002</v>
      </c>
      <c r="G286" s="58">
        <v>0</v>
      </c>
      <c r="H286" s="60">
        <f t="shared" si="8"/>
        <v>0</v>
      </c>
      <c r="I286" s="58">
        <v>2.786343</v>
      </c>
      <c r="J286" s="60">
        <f t="shared" si="9"/>
        <v>1.547346343085256E-2</v>
      </c>
      <c r="K286" s="1">
        <v>31</v>
      </c>
      <c r="L286" s="58">
        <v>0</v>
      </c>
    </row>
    <row r="287" spans="1:12">
      <c r="A287" s="57">
        <v>472</v>
      </c>
      <c r="B287" s="58">
        <v>143.454871</v>
      </c>
      <c r="C287" s="59" t="s">
        <v>133</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c r="A288" s="57">
        <v>473</v>
      </c>
      <c r="B288" s="58">
        <v>70.258536000000007</v>
      </c>
      <c r="C288" s="59" t="s">
        <v>134</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c r="A289" s="57">
        <v>474</v>
      </c>
      <c r="B289" s="58">
        <v>129.83305300000001</v>
      </c>
      <c r="C289" s="59" t="s">
        <v>134</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c r="A290" s="57">
        <v>475</v>
      </c>
      <c r="B290" s="58">
        <v>131.97776099999999</v>
      </c>
      <c r="C290" s="59" t="s">
        <v>133</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c r="A291" s="57">
        <v>476</v>
      </c>
      <c r="B291" s="58">
        <v>55.427245999999997</v>
      </c>
      <c r="C291" s="59" t="s">
        <v>133</v>
      </c>
      <c r="D291" s="58">
        <v>0</v>
      </c>
      <c r="E291" s="58">
        <v>0</v>
      </c>
      <c r="F291" s="58">
        <v>0</v>
      </c>
      <c r="G291" s="58">
        <v>55.427245999999997</v>
      </c>
      <c r="H291" s="60">
        <f t="shared" si="8"/>
        <v>1</v>
      </c>
      <c r="I291" s="58">
        <v>39.686464000000001</v>
      </c>
      <c r="J291" s="60">
        <f t="shared" si="9"/>
        <v>0.71601002871403718</v>
      </c>
      <c r="K291" s="1">
        <v>2</v>
      </c>
      <c r="L291" s="58">
        <v>0</v>
      </c>
    </row>
    <row r="292" spans="1:12">
      <c r="A292" s="57">
        <v>477</v>
      </c>
      <c r="B292" s="58">
        <v>452.51924600000001</v>
      </c>
      <c r="C292" s="59" t="s">
        <v>134</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c r="A293" s="57">
        <v>478</v>
      </c>
      <c r="B293" s="58">
        <v>73.284375999999995</v>
      </c>
      <c r="C293" s="59" t="s">
        <v>133</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c r="A294" s="57">
        <v>479</v>
      </c>
      <c r="B294" s="58">
        <v>108.120561</v>
      </c>
      <c r="C294" s="59" t="s">
        <v>133</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c r="A295" s="57">
        <v>480</v>
      </c>
      <c r="B295" s="58">
        <v>21.374310000000001</v>
      </c>
      <c r="C295" s="59" t="s">
        <v>134</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c r="A296" s="57">
        <v>481</v>
      </c>
      <c r="B296" s="58">
        <v>72.197613000000004</v>
      </c>
      <c r="C296" s="59" t="s">
        <v>133</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c r="A297" s="57">
        <v>482</v>
      </c>
      <c r="B297" s="58">
        <v>18.444481</v>
      </c>
      <c r="C297" s="59" t="s">
        <v>134</v>
      </c>
      <c r="D297" s="58">
        <v>0</v>
      </c>
      <c r="E297" s="58">
        <v>0</v>
      </c>
      <c r="F297" s="58">
        <v>5.1232309999999996</v>
      </c>
      <c r="G297" s="58">
        <v>18.444481</v>
      </c>
      <c r="H297" s="60">
        <f t="shared" si="8"/>
        <v>1</v>
      </c>
      <c r="I297" s="58">
        <v>12.769816</v>
      </c>
      <c r="J297" s="60">
        <f t="shared" si="9"/>
        <v>0.69233804952278144</v>
      </c>
      <c r="K297" s="1">
        <v>0</v>
      </c>
      <c r="L297" s="58">
        <v>0</v>
      </c>
    </row>
    <row r="298" spans="1:12">
      <c r="A298" s="57">
        <v>484</v>
      </c>
      <c r="B298" s="58">
        <v>136.48183499999999</v>
      </c>
      <c r="C298" s="59" t="s">
        <v>134</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c r="A299" s="57">
        <v>485</v>
      </c>
      <c r="B299" s="58">
        <v>161.131777</v>
      </c>
      <c r="C299" s="59" t="s">
        <v>133</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c r="A300" s="57">
        <v>486</v>
      </c>
      <c r="B300" s="58">
        <v>29.706206999999999</v>
      </c>
      <c r="C300" s="59" t="s">
        <v>134</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c r="A301" s="57">
        <v>487</v>
      </c>
      <c r="B301" s="58">
        <v>238.92593099999999</v>
      </c>
      <c r="C301" s="59" t="s">
        <v>134</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c r="A302" s="57">
        <v>488</v>
      </c>
      <c r="B302" s="58">
        <v>113.27884899999999</v>
      </c>
      <c r="C302" s="59" t="s">
        <v>134</v>
      </c>
      <c r="D302" s="58">
        <v>0</v>
      </c>
      <c r="E302" s="58">
        <v>0</v>
      </c>
      <c r="F302" s="58">
        <v>14.089945</v>
      </c>
      <c r="G302" s="58">
        <v>0</v>
      </c>
      <c r="H302" s="60">
        <f t="shared" si="8"/>
        <v>0</v>
      </c>
      <c r="I302" s="58">
        <v>21.754618000000001</v>
      </c>
      <c r="J302" s="60">
        <f t="shared" si="9"/>
        <v>0.19204483619002874</v>
      </c>
      <c r="K302" s="1">
        <v>2</v>
      </c>
      <c r="L302" s="58">
        <v>113.27884899999999</v>
      </c>
    </row>
    <row r="303" spans="1:12">
      <c r="A303" s="57">
        <v>489</v>
      </c>
      <c r="B303" s="58">
        <v>104.517701</v>
      </c>
      <c r="C303" s="59" t="s">
        <v>133</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c r="A304" s="57">
        <v>490</v>
      </c>
      <c r="B304" s="58">
        <v>648.96091200000001</v>
      </c>
      <c r="C304" s="59" t="s">
        <v>134</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c r="A305" s="57">
        <v>491</v>
      </c>
      <c r="B305" s="58">
        <v>138.29162299999999</v>
      </c>
      <c r="C305" s="59" t="s">
        <v>134</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c r="A306" s="57">
        <v>493</v>
      </c>
      <c r="B306" s="58">
        <v>141.49385899999999</v>
      </c>
      <c r="C306" s="59" t="s">
        <v>134</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c r="A307" s="57">
        <v>500</v>
      </c>
      <c r="B307" s="58">
        <v>103.251587</v>
      </c>
      <c r="C307" s="59" t="s">
        <v>134</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c r="A308" s="57">
        <v>512</v>
      </c>
      <c r="B308" s="58">
        <v>279.46348999999998</v>
      </c>
      <c r="C308" s="59" t="s">
        <v>133</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c r="A309" s="57">
        <v>514</v>
      </c>
      <c r="B309" s="58">
        <v>89.676087999999993</v>
      </c>
      <c r="C309" s="59" t="s">
        <v>134</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c r="A310" s="57">
        <v>515</v>
      </c>
      <c r="B310" s="58">
        <v>86.141478000000006</v>
      </c>
      <c r="C310" s="59" t="s">
        <v>134</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c r="A311" s="57">
        <v>517</v>
      </c>
      <c r="B311" s="58">
        <v>2386.5276549999999</v>
      </c>
      <c r="C311" s="59" t="s">
        <v>134</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c r="A312" s="57">
        <v>518</v>
      </c>
      <c r="B312" s="58">
        <v>979.902468</v>
      </c>
      <c r="C312" s="59" t="s">
        <v>134</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c r="A313" s="57">
        <v>521</v>
      </c>
      <c r="B313" s="58">
        <v>132.27871500000001</v>
      </c>
      <c r="C313" s="59" t="s">
        <v>134</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c r="A314" s="57">
        <v>524</v>
      </c>
      <c r="B314" s="58">
        <v>3.050163</v>
      </c>
      <c r="C314" s="59" t="s">
        <v>133</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c r="A315" s="57">
        <v>525</v>
      </c>
      <c r="B315" s="58">
        <v>185.207268</v>
      </c>
      <c r="C315" s="59" t="s">
        <v>133</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c r="A316" s="57">
        <v>529</v>
      </c>
      <c r="B316" s="58">
        <v>215.311646</v>
      </c>
      <c r="C316" s="59" t="s">
        <v>133</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c r="A317" s="57">
        <v>530</v>
      </c>
      <c r="B317" s="58">
        <v>63.244537999999999</v>
      </c>
      <c r="C317" s="59" t="s">
        <v>133</v>
      </c>
      <c r="D317" s="58">
        <v>0</v>
      </c>
      <c r="E317" s="58">
        <v>0</v>
      </c>
      <c r="F317" s="58">
        <v>1.403751</v>
      </c>
      <c r="G317" s="58">
        <v>0</v>
      </c>
      <c r="H317" s="60">
        <f t="shared" si="8"/>
        <v>0</v>
      </c>
      <c r="I317" s="58">
        <v>54.387175999999997</v>
      </c>
      <c r="J317" s="60">
        <f t="shared" si="9"/>
        <v>0.85995056205486076</v>
      </c>
      <c r="K317" s="1">
        <v>1</v>
      </c>
      <c r="L317" s="58">
        <v>0</v>
      </c>
    </row>
    <row r="318" spans="1:12">
      <c r="A318" s="57">
        <v>534</v>
      </c>
      <c r="B318" s="58">
        <v>21.729443</v>
      </c>
      <c r="C318" s="59" t="s">
        <v>134</v>
      </c>
      <c r="D318" s="58">
        <v>0</v>
      </c>
      <c r="E318" s="58">
        <v>0</v>
      </c>
      <c r="F318" s="58">
        <v>21.729443</v>
      </c>
      <c r="G318" s="58">
        <v>0</v>
      </c>
      <c r="H318" s="60">
        <f t="shared" si="8"/>
        <v>0</v>
      </c>
      <c r="I318" s="58">
        <v>4.9972159999999999</v>
      </c>
      <c r="J318" s="60">
        <f t="shared" si="9"/>
        <v>0.22997441765994645</v>
      </c>
      <c r="K318" s="1">
        <v>5</v>
      </c>
      <c r="L318" s="58">
        <v>21.729443</v>
      </c>
    </row>
    <row r="319" spans="1:12">
      <c r="A319" s="57">
        <v>535</v>
      </c>
      <c r="B319" s="58">
        <v>282.64817299999999</v>
      </c>
      <c r="C319" s="59" t="s">
        <v>133</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c r="A320" s="57">
        <v>536</v>
      </c>
      <c r="B320" s="58">
        <v>145.84390999999999</v>
      </c>
      <c r="C320" s="59" t="s">
        <v>133</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c r="A321" s="57">
        <v>538</v>
      </c>
      <c r="B321" s="58">
        <v>1343.4806189999999</v>
      </c>
      <c r="C321" s="59" t="s">
        <v>133</v>
      </c>
      <c r="D321" s="58">
        <v>0</v>
      </c>
      <c r="E321" s="58">
        <v>0</v>
      </c>
      <c r="F321" s="58">
        <v>325.37467400000003</v>
      </c>
      <c r="G321" s="58">
        <v>0</v>
      </c>
      <c r="H321" s="60">
        <f t="shared" si="8"/>
        <v>0</v>
      </c>
      <c r="I321" s="58">
        <v>51.826624000000002</v>
      </c>
      <c r="J321" s="60">
        <f t="shared" si="9"/>
        <v>3.8576383810118818E-2</v>
      </c>
      <c r="K321" s="1">
        <v>122</v>
      </c>
      <c r="L321" s="58">
        <v>912.194793</v>
      </c>
    </row>
    <row r="322" spans="1:12">
      <c r="A322" s="57">
        <v>539</v>
      </c>
      <c r="B322" s="58">
        <v>194.87753799999999</v>
      </c>
      <c r="C322" s="59" t="s">
        <v>134</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c r="A323" s="57">
        <v>540</v>
      </c>
      <c r="B323" s="58">
        <v>98.599926999999994</v>
      </c>
      <c r="C323" s="59" t="s">
        <v>133</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c r="A324" s="57">
        <v>541</v>
      </c>
      <c r="B324" s="58">
        <v>58.568511000000001</v>
      </c>
      <c r="C324" s="59" t="s">
        <v>133</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c r="A325" s="57">
        <v>542</v>
      </c>
      <c r="B325" s="58">
        <v>29.406305</v>
      </c>
      <c r="C325" s="59" t="s">
        <v>133</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c r="A326" s="57">
        <v>777</v>
      </c>
      <c r="B326" s="58">
        <v>552.32737799999995</v>
      </c>
      <c r="C326" s="59" t="s">
        <v>134</v>
      </c>
      <c r="D326" s="58">
        <v>0</v>
      </c>
      <c r="E326" s="58">
        <v>0</v>
      </c>
      <c r="F326" s="58">
        <v>193.404462</v>
      </c>
      <c r="G326" s="58">
        <v>0</v>
      </c>
      <c r="H326" s="60">
        <f t="shared" si="10"/>
        <v>0</v>
      </c>
      <c r="I326" s="58">
        <v>522.70166099999994</v>
      </c>
      <c r="J326" s="60">
        <f t="shared" si="11"/>
        <v>0.94636203422094345</v>
      </c>
      <c r="K326" s="1">
        <v>14</v>
      </c>
      <c r="L326" s="58">
        <v>0</v>
      </c>
    </row>
    <row r="327" spans="1:12">
      <c r="A327" s="57">
        <v>781</v>
      </c>
      <c r="B327" s="58">
        <v>185.35236</v>
      </c>
      <c r="C327" s="59" t="s">
        <v>134</v>
      </c>
      <c r="D327" s="58">
        <v>0</v>
      </c>
      <c r="E327" s="58">
        <v>0</v>
      </c>
      <c r="F327" s="58">
        <v>2.5860219999999998</v>
      </c>
      <c r="G327" s="58">
        <v>0</v>
      </c>
      <c r="H327" s="60">
        <f t="shared" si="10"/>
        <v>0</v>
      </c>
      <c r="I327" s="58">
        <v>47.819181</v>
      </c>
      <c r="J327" s="60">
        <f t="shared" si="11"/>
        <v>0.25799067786350277</v>
      </c>
      <c r="K327" s="1">
        <v>2</v>
      </c>
      <c r="L327" s="58">
        <v>0</v>
      </c>
    </row>
    <row r="328" spans="1:12">
      <c r="A328" s="57">
        <v>901</v>
      </c>
      <c r="B328" s="58">
        <v>1767.509638</v>
      </c>
      <c r="C328" s="59" t="s">
        <v>134</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c r="A329" s="57">
        <v>970</v>
      </c>
      <c r="B329" s="58">
        <v>560.16652299999998</v>
      </c>
      <c r="C329" s="59" t="s">
        <v>134</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c r="A330" s="57">
        <v>980</v>
      </c>
      <c r="B330" s="58">
        <v>195.230298</v>
      </c>
      <c r="C330" s="59" t="s">
        <v>134</v>
      </c>
      <c r="D330" s="58">
        <v>0</v>
      </c>
      <c r="E330" s="58">
        <v>0</v>
      </c>
      <c r="F330" s="58">
        <v>185.245454</v>
      </c>
      <c r="G330" s="58">
        <v>195.230298</v>
      </c>
      <c r="H330" s="60">
        <f t="shared" si="10"/>
        <v>1</v>
      </c>
      <c r="I330" s="58">
        <v>137.80103600000001</v>
      </c>
      <c r="J330" s="60">
        <f t="shared" si="11"/>
        <v>0.70583837350901346</v>
      </c>
      <c r="K330" s="1">
        <v>3</v>
      </c>
      <c r="L330" s="58">
        <v>195.230298</v>
      </c>
    </row>
    <row r="331" spans="1:12">
      <c r="A331" s="57">
        <v>981</v>
      </c>
      <c r="B331" s="58">
        <v>113.909583</v>
      </c>
      <c r="C331" s="59" t="s">
        <v>134</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c r="A332" s="57">
        <v>989</v>
      </c>
      <c r="B332" s="58">
        <v>138.590858</v>
      </c>
      <c r="C332" s="59" t="s">
        <v>134</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c r="A333" s="57">
        <v>990</v>
      </c>
      <c r="B333" s="58">
        <v>135.82264799999999</v>
      </c>
      <c r="C333" s="59" t="s">
        <v>134</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c r="A334" s="57">
        <v>991</v>
      </c>
      <c r="B334" s="58">
        <v>105.95042599999999</v>
      </c>
      <c r="C334" s="59" t="s">
        <v>133</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c r="A335" s="57">
        <v>992</v>
      </c>
      <c r="B335" s="58">
        <v>46.226433</v>
      </c>
      <c r="C335" s="59" t="s">
        <v>134</v>
      </c>
      <c r="D335" s="58">
        <v>0</v>
      </c>
      <c r="E335" s="58">
        <v>0</v>
      </c>
      <c r="F335" s="58">
        <v>45.850603</v>
      </c>
      <c r="G335" s="58">
        <v>46.226433</v>
      </c>
      <c r="H335" s="60">
        <f t="shared" si="10"/>
        <v>1</v>
      </c>
      <c r="I335" s="58">
        <v>0</v>
      </c>
      <c r="J335" s="60">
        <f t="shared" si="11"/>
        <v>0</v>
      </c>
      <c r="K335" s="1">
        <v>0</v>
      </c>
      <c r="L335" s="58">
        <v>0</v>
      </c>
    </row>
    <row r="336" spans="1:12">
      <c r="A336" s="57">
        <v>993</v>
      </c>
      <c r="B336" s="58">
        <v>22.219988000000001</v>
      </c>
      <c r="C336" s="59" t="s">
        <v>134</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c r="A337" s="57">
        <v>994</v>
      </c>
      <c r="B337" s="58">
        <v>31.590710999999999</v>
      </c>
      <c r="C337" s="59" t="s">
        <v>134</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c r="A338" s="57">
        <v>995</v>
      </c>
      <c r="B338" s="58">
        <v>17.391408999999999</v>
      </c>
      <c r="C338" s="59" t="s">
        <v>133</v>
      </c>
      <c r="D338" s="58">
        <v>0</v>
      </c>
      <c r="E338" s="58">
        <v>0</v>
      </c>
      <c r="F338" s="58">
        <v>15.265516999999999</v>
      </c>
      <c r="G338" s="58">
        <v>17.391408999999999</v>
      </c>
      <c r="H338" s="60">
        <f t="shared" si="10"/>
        <v>1</v>
      </c>
      <c r="I338" s="58">
        <v>0</v>
      </c>
      <c r="J338" s="60">
        <f t="shared" si="11"/>
        <v>0</v>
      </c>
      <c r="K338" s="1">
        <v>0</v>
      </c>
      <c r="L338" s="58">
        <v>0</v>
      </c>
    </row>
    <row r="339" spans="1:12">
      <c r="A339" s="57">
        <v>997</v>
      </c>
      <c r="B339" s="58">
        <v>19.808948999999998</v>
      </c>
      <c r="C339" s="59" t="s">
        <v>134</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c r="A340" s="57">
        <v>998</v>
      </c>
      <c r="B340" s="58">
        <v>41.181764999999999</v>
      </c>
      <c r="C340" s="59" t="s">
        <v>133</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c r="A341" s="57">
        <v>999</v>
      </c>
      <c r="B341" s="58">
        <v>229.98353299999999</v>
      </c>
      <c r="C341" s="59" t="s">
        <v>133</v>
      </c>
      <c r="D341" s="58">
        <v>0</v>
      </c>
      <c r="E341" s="58">
        <v>0</v>
      </c>
      <c r="F341" s="58">
        <v>143.445213</v>
      </c>
      <c r="G341" s="58">
        <v>229.98353299999999</v>
      </c>
      <c r="H341" s="60">
        <f t="shared" si="10"/>
        <v>1</v>
      </c>
      <c r="I341" s="58">
        <v>118.06957300000001</v>
      </c>
      <c r="J341" s="60">
        <f t="shared" si="11"/>
        <v>0.51338272553626707</v>
      </c>
      <c r="K341" s="1">
        <v>2</v>
      </c>
      <c r="L341" s="58">
        <v>0</v>
      </c>
    </row>
    <row r="342" spans="1:12">
      <c r="A342" s="57">
        <v>1000</v>
      </c>
      <c r="B342" s="58">
        <v>45.324164000000003</v>
      </c>
      <c r="C342" s="59" t="s">
        <v>134</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6" t="s">
        <v>135</v>
      </c>
      <c r="B1" s="206"/>
      <c r="C1" s="206"/>
      <c r="D1" s="206"/>
    </row>
    <row r="2" spans="1:8" ht="43.15">
      <c r="A2" s="54" t="s">
        <v>123</v>
      </c>
      <c r="B2" s="55" t="s">
        <v>136</v>
      </c>
      <c r="C2" s="55" t="s">
        <v>137</v>
      </c>
      <c r="D2" s="68" t="s">
        <v>138</v>
      </c>
    </row>
    <row r="3" spans="1:8">
      <c r="A3" s="70">
        <v>1</v>
      </c>
      <c r="B3" s="59">
        <v>3150</v>
      </c>
      <c r="C3" s="1">
        <v>75.197661999999994</v>
      </c>
      <c r="D3" s="69">
        <v>7.6200061618582587E-2</v>
      </c>
      <c r="E3" t="b">
        <f>EXACT(Anketa!$E$5,'Biotopi poligonos'!A3)</f>
        <v>0</v>
      </c>
      <c r="F3" t="str">
        <f>IF(E3=TRUE,COUNTIF($E$3:E3,TRUE),"")</f>
        <v/>
      </c>
      <c r="G3" t="str">
        <f>IFERROR(INDEX($B$3:$B$1772,MATCH(ROWS($F$3:F3),$F$3:$F$1772,0)),"")</f>
        <v>7110*</v>
      </c>
      <c r="H3">
        <f>IFERROR(INDEX($C$3:$C$1772,MATCH(ROWS($F$3:F3),$F$3:$F$1772,0)),"")</f>
        <v>109.930874</v>
      </c>
    </row>
    <row r="4" spans="1:8">
      <c r="A4" s="70">
        <v>1</v>
      </c>
      <c r="B4" s="59" t="s">
        <v>139</v>
      </c>
      <c r="C4" s="1">
        <v>1.8681019999999999</v>
      </c>
      <c r="D4" s="69">
        <v>1.8930041669353681E-3</v>
      </c>
      <c r="E4" t="b">
        <f>EXACT(Anketa!$E$5,'Biotopi poligonos'!A4)</f>
        <v>0</v>
      </c>
      <c r="F4" t="str">
        <f>IF(E4=TRUE,COUNTIF($E$3:E4,TRUE),"")</f>
        <v/>
      </c>
      <c r="G4" t="str">
        <f>IFERROR(INDEX($B$3:$B$1772,MATCH(ROWS($F$3:F4),$F$3:$F$1772,0)),"")</f>
        <v>9010*</v>
      </c>
      <c r="H4">
        <f>IFERROR(INDEX($C$3:$C$1772,MATCH(ROWS($F$3:F4),$F$3:$F$1772,0)),"")</f>
        <v>19.597868999999999</v>
      </c>
    </row>
    <row r="5" spans="1:8">
      <c r="A5" s="70">
        <v>1</v>
      </c>
      <c r="B5" s="59">
        <v>7140</v>
      </c>
      <c r="C5" s="1">
        <v>4.7312130000000003</v>
      </c>
      <c r="D5" s="69">
        <v>4.7942809994629756E-3</v>
      </c>
      <c r="E5" t="b">
        <f>EXACT(Anketa!$E$5,'Biotopi poligonos'!A5)</f>
        <v>0</v>
      </c>
      <c r="F5" t="str">
        <f>IF(E5=TRUE,COUNTIF($E$3:E5,TRUE),"")</f>
        <v/>
      </c>
      <c r="G5" t="str">
        <f>IFERROR(INDEX($B$3:$B$1772,MATCH(ROWS($F$3:F5),$F$3:$F$1772,0)),"")</f>
        <v>9080*</v>
      </c>
      <c r="H5">
        <f>IFERROR(INDEX($C$3:$C$1772,MATCH(ROWS($F$3:F5),$F$3:$F$1772,0)),"")</f>
        <v>24.835525000000001</v>
      </c>
    </row>
    <row r="6" spans="1:8">
      <c r="A6" s="70">
        <v>1</v>
      </c>
      <c r="B6" s="59" t="s">
        <v>140</v>
      </c>
      <c r="C6" s="1">
        <v>70.451808999999997</v>
      </c>
      <c r="D6" s="69">
        <v>7.139094546504135E-2</v>
      </c>
      <c r="E6" t="b">
        <f>EXACT(Anketa!$E$5,'Biotopi poligonos'!A6)</f>
        <v>0</v>
      </c>
      <c r="F6" t="str">
        <f>IF(E6=TRUE,COUNTIF($E$3:E6,TRUE),"")</f>
        <v/>
      </c>
      <c r="G6" t="str">
        <f>IFERROR(INDEX($B$3:$B$1772,MATCH(ROWS($F$3:F6),$F$3:$F$1772,0)),"")</f>
        <v>91D0*</v>
      </c>
      <c r="H6">
        <f>IFERROR(INDEX($C$3:$C$1772,MATCH(ROWS($F$3:F6),$F$3:$F$1772,0)),"")</f>
        <v>15.043462</v>
      </c>
    </row>
    <row r="7" spans="1:8">
      <c r="A7" s="70">
        <v>1</v>
      </c>
      <c r="B7" s="59" t="s">
        <v>141</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59">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59" t="s">
        <v>142</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59" t="s">
        <v>143</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59" t="s">
        <v>144</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59">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59" t="s">
        <v>145</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59" t="s">
        <v>146</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59">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59" t="s">
        <v>140</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59" t="s">
        <v>141</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59">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59" t="s">
        <v>142</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59" t="s">
        <v>143</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59" t="s">
        <v>144</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59">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59" t="s">
        <v>139</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59" t="s">
        <v>145</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59">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59" t="s">
        <v>146</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59" t="s">
        <v>140</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59">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59" t="s">
        <v>142</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59">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59">
        <v>6450</v>
      </c>
      <c r="C31" s="1">
        <v>4.681832</v>
      </c>
      <c r="D31" s="69">
        <v>0.83888750423087188</v>
      </c>
      <c r="E31" t="b">
        <f>EXACT(Anketa!$E$5,'Biotopi poligonos'!A31)</f>
        <v>0</v>
      </c>
      <c r="F31" t="str">
        <f>IF(E31=TRUE,COUNTIF($E$3:E31,TRUE),"")</f>
        <v/>
      </c>
      <c r="G31" t="str">
        <f>IFERROR(INDEX($B$3:$B$1772,MATCH(ROWS($F$3:F31),$F$3:$F$1772,0)),"")</f>
        <v/>
      </c>
    </row>
    <row r="32" spans="1:8">
      <c r="A32" s="70">
        <v>15</v>
      </c>
      <c r="B32" s="59">
        <v>2330</v>
      </c>
      <c r="C32" s="1">
        <v>38.660209000000002</v>
      </c>
      <c r="D32" s="69">
        <v>3.2258448532948264E-2</v>
      </c>
      <c r="E32" t="b">
        <f>EXACT(Anketa!$E$5,'Biotopi poligonos'!A32)</f>
        <v>0</v>
      </c>
      <c r="F32" t="str">
        <f>IF(E32=TRUE,COUNTIF($E$3:E32,TRUE),"")</f>
        <v/>
      </c>
      <c r="G32" t="str">
        <f>IFERROR(INDEX($B$3:$B$1772,MATCH(ROWS($F$3:F32),$F$3:$F$1772,0)),"")</f>
        <v/>
      </c>
    </row>
    <row r="33" spans="1:7">
      <c r="A33" s="70">
        <v>15</v>
      </c>
      <c r="B33" s="59">
        <v>3150</v>
      </c>
      <c r="C33" s="1">
        <v>1.972842</v>
      </c>
      <c r="D33" s="69">
        <v>1.6461582533254986E-3</v>
      </c>
      <c r="E33" t="b">
        <f>EXACT(Anketa!$E$5,'Biotopi poligonos'!A33)</f>
        <v>0</v>
      </c>
      <c r="F33" t="str">
        <f>IF(E33=TRUE,COUNTIF($E$3:E33,TRUE),"")</f>
        <v/>
      </c>
      <c r="G33" t="str">
        <f>IFERROR(INDEX($B$3:$B$1772,MATCH(ROWS($F$3:F33),$F$3:$F$1772,0)),"")</f>
        <v/>
      </c>
    </row>
    <row r="34" spans="1:7">
      <c r="A34" s="70">
        <v>15</v>
      </c>
      <c r="B34" s="59">
        <v>3260</v>
      </c>
      <c r="C34" s="1">
        <v>4.4147959999999999</v>
      </c>
      <c r="D34" s="69">
        <v>3.6837480508567833E-3</v>
      </c>
      <c r="E34" t="b">
        <f>EXACT(Anketa!$E$5,'Biotopi poligonos'!A34)</f>
        <v>0</v>
      </c>
      <c r="F34" t="str">
        <f>IF(E34=TRUE,COUNTIF($E$3:E34,TRUE),"")</f>
        <v/>
      </c>
      <c r="G34" t="str">
        <f>IFERROR(INDEX($B$3:$B$1772,MATCH(ROWS($F$3:F34),$F$3:$F$1772,0)),"")</f>
        <v/>
      </c>
    </row>
    <row r="35" spans="1:7">
      <c r="A35" s="70">
        <v>15</v>
      </c>
      <c r="B35" s="59">
        <v>6450</v>
      </c>
      <c r="C35" s="1">
        <v>34.074055000000001</v>
      </c>
      <c r="D35" s="69">
        <v>2.8431717726263416E-2</v>
      </c>
      <c r="E35" t="b">
        <f>EXACT(Anketa!$E$5,'Biotopi poligonos'!A35)</f>
        <v>0</v>
      </c>
      <c r="F35" t="str">
        <f>IF(E35=TRUE,COUNTIF($E$3:E35,TRUE),"")</f>
        <v/>
      </c>
      <c r="G35" t="str">
        <f>IFERROR(INDEX($B$3:$B$1772,MATCH(ROWS($F$3:F35),$F$3:$F$1772,0)),"")</f>
        <v/>
      </c>
    </row>
    <row r="36" spans="1:7">
      <c r="A36" s="70">
        <v>15</v>
      </c>
      <c r="B36" s="59" t="s">
        <v>146</v>
      </c>
      <c r="C36" s="1">
        <v>4.8636369999999998</v>
      </c>
      <c r="D36" s="69">
        <v>4.0582652785825053E-3</v>
      </c>
      <c r="E36" t="b">
        <f>EXACT(Anketa!$E$5,'Biotopi poligonos'!A36)</f>
        <v>0</v>
      </c>
      <c r="F36" t="str">
        <f>IF(E36=TRUE,COUNTIF($E$3:E36,TRUE),"")</f>
        <v/>
      </c>
      <c r="G36" t="str">
        <f>IFERROR(INDEX($B$3:$B$1772,MATCH(ROWS($F$3:F36),$F$3:$F$1772,0)),"")</f>
        <v/>
      </c>
    </row>
    <row r="37" spans="1:7">
      <c r="A37" s="70">
        <v>15</v>
      </c>
      <c r="B37" s="59">
        <v>7140</v>
      </c>
      <c r="C37" s="1">
        <v>37.532812</v>
      </c>
      <c r="D37" s="69">
        <v>3.1317737682142979E-2</v>
      </c>
      <c r="E37" t="b">
        <f>EXACT(Anketa!$E$5,'Biotopi poligonos'!A37)</f>
        <v>0</v>
      </c>
      <c r="F37" t="str">
        <f>IF(E37=TRUE,COUNTIF($E$3:E37,TRUE),"")</f>
        <v/>
      </c>
      <c r="G37" t="str">
        <f>IFERROR(INDEX($B$3:$B$1772,MATCH(ROWS($F$3:F37),$F$3:$F$1772,0)),"")</f>
        <v/>
      </c>
    </row>
    <row r="38" spans="1:7">
      <c r="A38" s="70">
        <v>15</v>
      </c>
      <c r="B38" s="59" t="s">
        <v>140</v>
      </c>
      <c r="C38" s="1">
        <v>202.019285</v>
      </c>
      <c r="D38" s="69">
        <v>0.16856682559154057</v>
      </c>
      <c r="E38" t="b">
        <f>EXACT(Anketa!$E$5,'Biotopi poligonos'!A38)</f>
        <v>0</v>
      </c>
      <c r="F38" t="str">
        <f>IF(E38=TRUE,COUNTIF($E$3:E38,TRUE),"")</f>
        <v/>
      </c>
      <c r="G38" t="str">
        <f>IFERROR(INDEX($B$3:$B$1772,MATCH(ROWS($F$3:F38),$F$3:$F$1772,0)),"")</f>
        <v/>
      </c>
    </row>
    <row r="39" spans="1:7">
      <c r="A39" s="70">
        <v>15</v>
      </c>
      <c r="B39" s="59">
        <v>9050</v>
      </c>
      <c r="C39" s="1">
        <v>1.218607</v>
      </c>
      <c r="D39" s="69">
        <v>1.0168173480746181E-3</v>
      </c>
      <c r="E39" t="b">
        <f>EXACT(Anketa!$E$5,'Biotopi poligonos'!A39)</f>
        <v>0</v>
      </c>
      <c r="F39" t="str">
        <f>IF(E39=TRUE,COUNTIF($E$3:E39,TRUE),"")</f>
        <v/>
      </c>
      <c r="G39" t="str">
        <f>IFERROR(INDEX($B$3:$B$1772,MATCH(ROWS($F$3:F39),$F$3:$F$1772,0)),"")</f>
        <v/>
      </c>
    </row>
    <row r="40" spans="1:7">
      <c r="A40" s="70">
        <v>15</v>
      </c>
      <c r="B40" s="59" t="s">
        <v>142</v>
      </c>
      <c r="C40" s="1">
        <v>48.402847999999999</v>
      </c>
      <c r="D40" s="69">
        <v>4.0387799793221962E-2</v>
      </c>
      <c r="E40" t="b">
        <f>EXACT(Anketa!$E$5,'Biotopi poligonos'!A40)</f>
        <v>0</v>
      </c>
      <c r="F40" t="str">
        <f>IF(E40=TRUE,COUNTIF($E$3:E40,TRUE),"")</f>
        <v/>
      </c>
      <c r="G40" t="str">
        <f>IFERROR(INDEX($B$3:$B$1772,MATCH(ROWS($F$3:F40),$F$3:$F$1772,0)),"")</f>
        <v/>
      </c>
    </row>
    <row r="41" spans="1:7">
      <c r="A41" s="70">
        <v>15</v>
      </c>
      <c r="B41" s="59" t="s">
        <v>143</v>
      </c>
      <c r="C41" s="1">
        <v>129.413432</v>
      </c>
      <c r="D41" s="69">
        <v>0.10798380670017071</v>
      </c>
      <c r="E41" t="b">
        <f>EXACT(Anketa!$E$5,'Biotopi poligonos'!A41)</f>
        <v>0</v>
      </c>
      <c r="F41" t="str">
        <f>IF(E41=TRUE,COUNTIF($E$3:E41,TRUE),"")</f>
        <v/>
      </c>
      <c r="G41" t="str">
        <f>IFERROR(INDEX($B$3:$B$1772,MATCH(ROWS($F$3:F41),$F$3:$F$1772,0)),"")</f>
        <v/>
      </c>
    </row>
    <row r="42" spans="1:7">
      <c r="A42" s="70">
        <v>15</v>
      </c>
      <c r="B42" s="59" t="s">
        <v>144</v>
      </c>
      <c r="C42" s="1">
        <v>26.016722999999999</v>
      </c>
      <c r="D42" s="69">
        <v>2.1708602762376978E-2</v>
      </c>
      <c r="E42" t="b">
        <f>EXACT(Anketa!$E$5,'Biotopi poligonos'!A42)</f>
        <v>0</v>
      </c>
      <c r="F42" t="str">
        <f>IF(E42=TRUE,COUNTIF($E$3:E42,TRUE),"")</f>
        <v/>
      </c>
      <c r="G42" t="str">
        <f>IFERROR(INDEX($B$3:$B$1772,MATCH(ROWS($F$3:F42),$F$3:$F$1772,0)),"")</f>
        <v/>
      </c>
    </row>
    <row r="43" spans="1:7">
      <c r="A43" s="70">
        <v>15</v>
      </c>
      <c r="B43" s="59" t="s">
        <v>147</v>
      </c>
      <c r="C43" s="1">
        <v>91.803585999999996</v>
      </c>
      <c r="D43" s="69">
        <v>7.6601791110883277E-2</v>
      </c>
      <c r="E43" t="b">
        <f>EXACT(Anketa!$E$5,'Biotopi poligonos'!A43)</f>
        <v>0</v>
      </c>
      <c r="F43" t="str">
        <f>IF(E43=TRUE,COUNTIF($E$3:E43,TRUE),"")</f>
        <v/>
      </c>
      <c r="G43" t="str">
        <f>IFERROR(INDEX($B$3:$B$1772,MATCH(ROWS($F$3:F43),$F$3:$F$1772,0)),"")</f>
        <v/>
      </c>
    </row>
    <row r="44" spans="1:7">
      <c r="A44" s="70">
        <v>28</v>
      </c>
      <c r="B44" s="59">
        <v>6210</v>
      </c>
      <c r="C44" s="1">
        <v>82.989574000000005</v>
      </c>
      <c r="D44" s="69">
        <v>0.44604168809033079</v>
      </c>
      <c r="E44" t="b">
        <f>EXACT(Anketa!$E$5,'Biotopi poligonos'!A44)</f>
        <v>0</v>
      </c>
      <c r="F44" t="str">
        <f>IF(E44=TRUE,COUNTIF($E$3:E44,TRUE),"")</f>
        <v/>
      </c>
      <c r="G44" t="str">
        <f>IFERROR(INDEX($B$3:$B$1772,MATCH(ROWS($F$3:F44),$F$3:$F$1772,0)),"")</f>
        <v/>
      </c>
    </row>
    <row r="45" spans="1:7">
      <c r="A45" s="70">
        <v>28</v>
      </c>
      <c r="B45" s="59" t="s">
        <v>145</v>
      </c>
      <c r="C45" s="1">
        <v>2.146452</v>
      </c>
      <c r="D45" s="69">
        <v>1.1536474129688466E-2</v>
      </c>
      <c r="E45" t="b">
        <f>EXACT(Anketa!$E$5,'Biotopi poligonos'!A45)</f>
        <v>0</v>
      </c>
      <c r="F45" t="str">
        <f>IF(E45=TRUE,COUNTIF($E$3:E45,TRUE),"")</f>
        <v/>
      </c>
      <c r="G45" t="str">
        <f>IFERROR(INDEX($B$3:$B$1772,MATCH(ROWS($F$3:F45),$F$3:$F$1772,0)),"")</f>
        <v/>
      </c>
    </row>
    <row r="46" spans="1:7">
      <c r="A46" s="70">
        <v>32</v>
      </c>
      <c r="B46" s="59">
        <v>3130</v>
      </c>
      <c r="C46" s="1">
        <v>1814.585276</v>
      </c>
      <c r="D46" s="69">
        <v>0.39129488170732302</v>
      </c>
      <c r="E46" t="b">
        <f>EXACT(Anketa!$E$5,'Biotopi poligonos'!A46)</f>
        <v>0</v>
      </c>
      <c r="F46" t="str">
        <f>IF(E46=TRUE,COUNTIF($E$3:E46,TRUE),"")</f>
        <v/>
      </c>
      <c r="G46" t="str">
        <f>IFERROR(INDEX($B$3:$B$1772,MATCH(ROWS($F$3:F46),$F$3:$F$1772,0)),"")</f>
        <v/>
      </c>
    </row>
    <row r="47" spans="1:7">
      <c r="A47" s="70">
        <v>32</v>
      </c>
      <c r="B47" s="59">
        <v>3150</v>
      </c>
      <c r="C47" s="1">
        <v>180.50975500000001</v>
      </c>
      <c r="D47" s="69">
        <v>3.8924896043156729E-2</v>
      </c>
      <c r="E47" t="b">
        <f>EXACT(Anketa!$E$5,'Biotopi poligonos'!A47)</f>
        <v>0</v>
      </c>
      <c r="F47" t="str">
        <f>IF(E47=TRUE,COUNTIF($E$3:E47,TRUE),"")</f>
        <v/>
      </c>
      <c r="G47" t="str">
        <f>IFERROR(INDEX($B$3:$B$1772,MATCH(ROWS($F$3:F47),$F$3:$F$1772,0)),"")</f>
        <v/>
      </c>
    </row>
    <row r="48" spans="1:7">
      <c r="A48" s="70">
        <v>32</v>
      </c>
      <c r="B48" s="59">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59">
        <v>5130</v>
      </c>
      <c r="C49" s="1">
        <v>0.330926</v>
      </c>
      <c r="D49" s="69">
        <v>7.1360465521531962E-5</v>
      </c>
      <c r="E49" t="b">
        <f>EXACT(Anketa!$E$5,'Biotopi poligonos'!A49)</f>
        <v>0</v>
      </c>
      <c r="F49" t="str">
        <f>IF(E49=TRUE,COUNTIF($E$3:E49,TRUE),"")</f>
        <v/>
      </c>
      <c r="G49" t="str">
        <f>IFERROR(INDEX($B$3:$B$1772,MATCH(ROWS($F$3:F49),$F$3:$F$1772,0)),"")</f>
        <v/>
      </c>
    </row>
    <row r="50" spans="1:7">
      <c r="A50" s="70">
        <v>32</v>
      </c>
      <c r="B50" s="59" t="s">
        <v>139</v>
      </c>
      <c r="C50" s="1">
        <v>0.44533800000000001</v>
      </c>
      <c r="D50" s="69">
        <v>9.6032124989961514E-5</v>
      </c>
      <c r="E50" t="b">
        <f>EXACT(Anketa!$E$5,'Biotopi poligonos'!A50)</f>
        <v>0</v>
      </c>
      <c r="F50" t="str">
        <f>IF(E50=TRUE,COUNTIF($E$3:E50,TRUE),"")</f>
        <v/>
      </c>
      <c r="G50" t="str">
        <f>IFERROR(INDEX($B$3:$B$1772,MATCH(ROWS($F$3:F50),$F$3:$F$1772,0)),"")</f>
        <v/>
      </c>
    </row>
    <row r="51" spans="1:7">
      <c r="A51" s="70">
        <v>32</v>
      </c>
      <c r="B51" s="59">
        <v>6210</v>
      </c>
      <c r="C51" s="1">
        <v>32.600493</v>
      </c>
      <c r="D51" s="69">
        <v>7.0299292189536155E-3</v>
      </c>
      <c r="E51" t="b">
        <f>EXACT(Anketa!$E$5,'Biotopi poligonos'!A51)</f>
        <v>0</v>
      </c>
      <c r="F51" t="str">
        <f>IF(E51=TRUE,COUNTIF($E$3:E51,TRUE),"")</f>
        <v/>
      </c>
      <c r="G51" t="str">
        <f>IFERROR(INDEX($B$3:$B$1772,MATCH(ROWS($F$3:F51),$F$3:$F$1772,0)),"")</f>
        <v/>
      </c>
    </row>
    <row r="52" spans="1:7">
      <c r="A52" s="70">
        <v>32</v>
      </c>
      <c r="B52" s="59" t="s">
        <v>148</v>
      </c>
      <c r="C52" s="1">
        <v>0.10083</v>
      </c>
      <c r="D52" s="69">
        <v>2.1742854107976008E-5</v>
      </c>
      <c r="E52" t="b">
        <f>EXACT(Anketa!$E$5,'Biotopi poligonos'!A52)</f>
        <v>0</v>
      </c>
      <c r="F52" t="str">
        <f>IF(E52=TRUE,COUNTIF($E$3:E52,TRUE),"")</f>
        <v/>
      </c>
      <c r="G52" t="str">
        <f>IFERROR(INDEX($B$3:$B$1772,MATCH(ROWS($F$3:F52),$F$3:$F$1772,0)),"")</f>
        <v/>
      </c>
    </row>
    <row r="53" spans="1:7">
      <c r="A53" s="70">
        <v>32</v>
      </c>
      <c r="B53" s="59" t="s">
        <v>145</v>
      </c>
      <c r="C53" s="1">
        <v>18.281936000000002</v>
      </c>
      <c r="D53" s="69">
        <v>3.9422936354195628E-3</v>
      </c>
      <c r="E53" t="b">
        <f>EXACT(Anketa!$E$5,'Biotopi poligonos'!A53)</f>
        <v>0</v>
      </c>
      <c r="F53" t="str">
        <f>IF(E53=TRUE,COUNTIF($E$3:E53,TRUE),"")</f>
        <v/>
      </c>
      <c r="G53" t="str">
        <f>IFERROR(INDEX($B$3:$B$1772,MATCH(ROWS($F$3:F53),$F$3:$F$1772,0)),"")</f>
        <v/>
      </c>
    </row>
    <row r="54" spans="1:7">
      <c r="A54" s="70">
        <v>32</v>
      </c>
      <c r="B54" s="59">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59">
        <v>6450</v>
      </c>
      <c r="C55" s="1">
        <v>1.5091859999999999</v>
      </c>
      <c r="D55" s="69">
        <v>3.2543896677377643E-4</v>
      </c>
      <c r="E55" t="b">
        <f>EXACT(Anketa!$E$5,'Biotopi poligonos'!A55)</f>
        <v>0</v>
      </c>
      <c r="F55" t="str">
        <f>IF(E55=TRUE,COUNTIF($E$3:E55,TRUE),"")</f>
        <v/>
      </c>
      <c r="G55" t="str">
        <f>IFERROR(INDEX($B$3:$B$1772,MATCH(ROWS($F$3:F55),$F$3:$F$1772,0)),"")</f>
        <v/>
      </c>
    </row>
    <row r="56" spans="1:7">
      <c r="A56" s="70">
        <v>32</v>
      </c>
      <c r="B56" s="59" t="s">
        <v>149</v>
      </c>
      <c r="C56" s="1">
        <v>3.6072169999999999</v>
      </c>
      <c r="D56" s="69">
        <v>7.7785572713290579E-4</v>
      </c>
      <c r="E56" t="b">
        <f>EXACT(Anketa!$E$5,'Biotopi poligonos'!A56)</f>
        <v>0</v>
      </c>
      <c r="F56" t="str">
        <f>IF(E56=TRUE,COUNTIF($E$3:E56,TRUE),"")</f>
        <v/>
      </c>
      <c r="G56" t="str">
        <f>IFERROR(INDEX($B$3:$B$1772,MATCH(ROWS($F$3:F56),$F$3:$F$1772,0)),"")</f>
        <v/>
      </c>
    </row>
    <row r="57" spans="1:7">
      <c r="A57" s="70">
        <v>32</v>
      </c>
      <c r="B57" s="59">
        <v>7120</v>
      </c>
      <c r="C57" s="1">
        <v>4.0005480000000002</v>
      </c>
      <c r="D57" s="69">
        <v>8.6267312819552917E-4</v>
      </c>
      <c r="E57" t="b">
        <f>EXACT(Anketa!$E$5,'Biotopi poligonos'!A57)</f>
        <v>0</v>
      </c>
      <c r="F57" t="str">
        <f>IF(E57=TRUE,COUNTIF($E$3:E57,TRUE),"")</f>
        <v/>
      </c>
      <c r="G57" t="str">
        <f>IFERROR(INDEX($B$3:$B$1772,MATCH(ROWS($F$3:F57),$F$3:$F$1772,0)),"")</f>
        <v/>
      </c>
    </row>
    <row r="58" spans="1:7">
      <c r="A58" s="70">
        <v>32</v>
      </c>
      <c r="B58" s="59">
        <v>7140</v>
      </c>
      <c r="C58" s="1">
        <v>35.924550000000004</v>
      </c>
      <c r="D58" s="69">
        <v>7.746724680597933E-3</v>
      </c>
      <c r="E58" t="b">
        <f>EXACT(Anketa!$E$5,'Biotopi poligonos'!A58)</f>
        <v>0</v>
      </c>
      <c r="F58" t="str">
        <f>IF(E58=TRUE,COUNTIF($E$3:E58,TRUE),"")</f>
        <v/>
      </c>
      <c r="G58" t="str">
        <f>IFERROR(INDEX($B$3:$B$1772,MATCH(ROWS($F$3:F58),$F$3:$F$1772,0)),"")</f>
        <v/>
      </c>
    </row>
    <row r="59" spans="1:7">
      <c r="A59" s="70">
        <v>32</v>
      </c>
      <c r="B59" s="59" t="s">
        <v>140</v>
      </c>
      <c r="C59" s="1">
        <v>17.864608</v>
      </c>
      <c r="D59" s="69">
        <v>3.8523015515241599E-3</v>
      </c>
      <c r="E59" t="b">
        <f>EXACT(Anketa!$E$5,'Biotopi poligonos'!A59)</f>
        <v>0</v>
      </c>
      <c r="F59" t="str">
        <f>IF(E59=TRUE,COUNTIF($E$3:E59,TRUE),"")</f>
        <v/>
      </c>
      <c r="G59" t="str">
        <f>IFERROR(INDEX($B$3:$B$1772,MATCH(ROWS($F$3:F59),$F$3:$F$1772,0)),"")</f>
        <v/>
      </c>
    </row>
    <row r="60" spans="1:7">
      <c r="A60" s="70">
        <v>32</v>
      </c>
      <c r="B60" s="59" t="s">
        <v>142</v>
      </c>
      <c r="C60" s="1">
        <v>58.352276000000003</v>
      </c>
      <c r="D60" s="69">
        <v>1.2583011246021521E-2</v>
      </c>
      <c r="E60" t="b">
        <f>EXACT(Anketa!$E$5,'Biotopi poligonos'!A60)</f>
        <v>0</v>
      </c>
      <c r="F60" t="str">
        <f>IF(E60=TRUE,COUNTIF($E$3:E60,TRUE),"")</f>
        <v/>
      </c>
      <c r="G60" t="str">
        <f>IFERROR(INDEX($B$3:$B$1772,MATCH(ROWS($F$3:F60),$F$3:$F$1772,0)),"")</f>
        <v/>
      </c>
    </row>
    <row r="61" spans="1:7">
      <c r="A61" s="70">
        <v>32</v>
      </c>
      <c r="B61" s="59">
        <v>9160</v>
      </c>
      <c r="C61" s="1">
        <v>22.153777999999999</v>
      </c>
      <c r="D61" s="69">
        <v>4.7772127640036549E-3</v>
      </c>
      <c r="E61" t="b">
        <f>EXACT(Anketa!$E$5,'Biotopi poligonos'!A61)</f>
        <v>0</v>
      </c>
      <c r="F61" t="str">
        <f>IF(E61=TRUE,COUNTIF($E$3:E61,TRUE),"")</f>
        <v/>
      </c>
      <c r="G61" t="str">
        <f>IFERROR(INDEX($B$3:$B$1772,MATCH(ROWS($F$3:F61),$F$3:$F$1772,0)),"")</f>
        <v/>
      </c>
    </row>
    <row r="62" spans="1:7">
      <c r="A62" s="70">
        <v>32</v>
      </c>
      <c r="B62" s="59" t="s">
        <v>150</v>
      </c>
      <c r="C62" s="1">
        <v>3.0022669999999998</v>
      </c>
      <c r="D62" s="69">
        <v>6.4740507164723598E-4</v>
      </c>
      <c r="E62" t="b">
        <f>EXACT(Anketa!$E$5,'Biotopi poligonos'!A62)</f>
        <v>0</v>
      </c>
      <c r="F62" t="str">
        <f>IF(E62=TRUE,COUNTIF($E$3:E62,TRUE),"")</f>
        <v/>
      </c>
      <c r="G62" t="str">
        <f>IFERROR(INDEX($B$3:$B$1772,MATCH(ROWS($F$3:F62),$F$3:$F$1772,0)),"")</f>
        <v/>
      </c>
    </row>
    <row r="63" spans="1:7">
      <c r="A63" s="70">
        <v>32</v>
      </c>
      <c r="B63" s="59" t="s">
        <v>143</v>
      </c>
      <c r="C63" s="1">
        <v>72.767583999999999</v>
      </c>
      <c r="D63" s="69">
        <v>1.5691510093244959E-2</v>
      </c>
      <c r="E63" t="b">
        <f>EXACT(Anketa!$E$5,'Biotopi poligonos'!A63)</f>
        <v>0</v>
      </c>
      <c r="F63" t="str">
        <f>IF(E63=TRUE,COUNTIF($E$3:E63,TRUE),"")</f>
        <v/>
      </c>
      <c r="G63" t="str">
        <f>IFERROR(INDEX($B$3:$B$1772,MATCH(ROWS($F$3:F63),$F$3:$F$1772,0)),"")</f>
        <v/>
      </c>
    </row>
    <row r="64" spans="1:7">
      <c r="A64" s="70">
        <v>32</v>
      </c>
      <c r="B64" s="59" t="s">
        <v>144</v>
      </c>
      <c r="C64" s="1">
        <v>48.311368000000002</v>
      </c>
      <c r="D64" s="69">
        <v>1.0417802501048703E-2</v>
      </c>
      <c r="E64" t="b">
        <f>EXACT(Anketa!$E$5,'Biotopi poligonos'!A64)</f>
        <v>0</v>
      </c>
      <c r="F64" t="str">
        <f>IF(E64=TRUE,COUNTIF($E$3:E64,TRUE),"")</f>
        <v/>
      </c>
      <c r="G64" t="str">
        <f>IFERROR(INDEX($B$3:$B$1772,MATCH(ROWS($F$3:F64),$F$3:$F$1772,0)),"")</f>
        <v/>
      </c>
    </row>
    <row r="65" spans="1:7">
      <c r="A65" s="70">
        <v>35</v>
      </c>
      <c r="B65" s="59" t="s">
        <v>140</v>
      </c>
      <c r="C65" s="1">
        <v>5.0985990000000001</v>
      </c>
      <c r="D65" s="69">
        <v>7.6809977627993659E-2</v>
      </c>
      <c r="E65" t="b">
        <f>EXACT(Anketa!$E$5,'Biotopi poligonos'!A65)</f>
        <v>0</v>
      </c>
      <c r="F65" t="str">
        <f>IF(E65=TRUE,COUNTIF($E$3:E65,TRUE),"")</f>
        <v/>
      </c>
      <c r="G65" t="str">
        <f>IFERROR(INDEX($B$3:$B$1772,MATCH(ROWS($F$3:F65),$F$3:$F$1772,0)),"")</f>
        <v/>
      </c>
    </row>
    <row r="66" spans="1:7">
      <c r="A66" s="70">
        <v>35</v>
      </c>
      <c r="B66" s="59">
        <v>9050</v>
      </c>
      <c r="C66" s="1">
        <v>2.0556320000000001</v>
      </c>
      <c r="D66" s="69">
        <v>3.0967928235067683E-2</v>
      </c>
      <c r="E66" t="b">
        <f>EXACT(Anketa!$E$5,'Biotopi poligonos'!A66)</f>
        <v>0</v>
      </c>
      <c r="F66" t="str">
        <f>IF(E66=TRUE,COUNTIF($E$3:E66,TRUE),"")</f>
        <v/>
      </c>
      <c r="G66" t="str">
        <f>IFERROR(INDEX($B$3:$B$1772,MATCH(ROWS($F$3:F66),$F$3:$F$1772,0)),"")</f>
        <v/>
      </c>
    </row>
    <row r="67" spans="1:7">
      <c r="A67" s="70">
        <v>35</v>
      </c>
      <c r="B67" s="59" t="s">
        <v>142</v>
      </c>
      <c r="C67" s="1">
        <v>18.058973999999999</v>
      </c>
      <c r="D67" s="69">
        <v>0.2720569687721115</v>
      </c>
      <c r="E67" t="b">
        <f>EXACT(Anketa!$E$5,'Biotopi poligonos'!A67)</f>
        <v>0</v>
      </c>
      <c r="F67" t="str">
        <f>IF(E67=TRUE,COUNTIF($E$3:E67,TRUE),"")</f>
        <v/>
      </c>
      <c r="G67" t="str">
        <f>IFERROR(INDEX($B$3:$B$1772,MATCH(ROWS($F$3:F67),$F$3:$F$1772,0)),"")</f>
        <v/>
      </c>
    </row>
    <row r="68" spans="1:7">
      <c r="A68" s="70">
        <v>35</v>
      </c>
      <c r="B68" s="59" t="s">
        <v>144</v>
      </c>
      <c r="C68" s="1">
        <v>3.5767030000000002</v>
      </c>
      <c r="D68" s="69">
        <v>5.3882738652711815E-2</v>
      </c>
      <c r="E68" t="b">
        <f>EXACT(Anketa!$E$5,'Biotopi poligonos'!A68)</f>
        <v>0</v>
      </c>
      <c r="F68" t="str">
        <f>IF(E68=TRUE,COUNTIF($E$3:E68,TRUE),"")</f>
        <v/>
      </c>
      <c r="G68" t="str">
        <f>IFERROR(INDEX($B$3:$B$1772,MATCH(ROWS($F$3:F68),$F$3:$F$1772,0)),"")</f>
        <v/>
      </c>
    </row>
    <row r="69" spans="1:7">
      <c r="A69" s="71">
        <v>37</v>
      </c>
      <c r="B69" s="59">
        <v>6410</v>
      </c>
      <c r="C69" s="1">
        <v>2.9629799999999999</v>
      </c>
      <c r="D69" s="69">
        <v>0.79886201163062498</v>
      </c>
      <c r="E69" t="b">
        <f>EXACT(Anketa!$E$5,'Biotopi poligonos'!A69)</f>
        <v>0</v>
      </c>
      <c r="F69" t="str">
        <f>IF(E69=TRUE,COUNTIF($E$3:E69,TRUE),"")</f>
        <v/>
      </c>
      <c r="G69" t="str">
        <f>IFERROR(INDEX($B$3:$B$1772,MATCH(ROWS($F$3:F69),$F$3:$F$1772,0)),"")</f>
        <v/>
      </c>
    </row>
    <row r="70" spans="1:7">
      <c r="A70" s="71">
        <v>39</v>
      </c>
      <c r="B70" s="59">
        <v>6510</v>
      </c>
      <c r="C70" s="1">
        <v>54.581029999999998</v>
      </c>
      <c r="D70" s="69">
        <v>0.75656946826853255</v>
      </c>
      <c r="E70" t="b">
        <f>EXACT(Anketa!$E$5,'Biotopi poligonos'!A70)</f>
        <v>0</v>
      </c>
      <c r="F70" t="str">
        <f>IF(E70=TRUE,COUNTIF($E$3:E70,TRUE),"")</f>
        <v/>
      </c>
      <c r="G70" t="str">
        <f>IFERROR(INDEX($B$3:$B$1772,MATCH(ROWS($F$3:F70),$F$3:$F$1772,0)),"")</f>
        <v/>
      </c>
    </row>
    <row r="71" spans="1:7">
      <c r="A71" s="70">
        <v>41</v>
      </c>
      <c r="B71" s="59">
        <v>6410</v>
      </c>
      <c r="C71" s="1">
        <v>1.0034259999999999</v>
      </c>
      <c r="D71" s="69">
        <v>2.3701364125317488E-2</v>
      </c>
      <c r="E71" t="b">
        <f>EXACT(Anketa!$E$5,'Biotopi poligonos'!A71)</f>
        <v>0</v>
      </c>
      <c r="F71" t="str">
        <f>IF(E71=TRUE,COUNTIF($E$3:E71,TRUE),"")</f>
        <v/>
      </c>
      <c r="G71" t="str">
        <f>IFERROR(INDEX($B$3:$B$1772,MATCH(ROWS($F$3:F71),$F$3:$F$1772,0)),"")</f>
        <v/>
      </c>
    </row>
    <row r="72" spans="1:7">
      <c r="A72" s="70">
        <v>41</v>
      </c>
      <c r="B72" s="59">
        <v>6510</v>
      </c>
      <c r="C72" s="1">
        <v>37.818810999999997</v>
      </c>
      <c r="D72" s="69">
        <v>0.89329697486168624</v>
      </c>
      <c r="E72" t="b">
        <f>EXACT(Anketa!$E$5,'Biotopi poligonos'!A72)</f>
        <v>0</v>
      </c>
      <c r="F72" t="str">
        <f>IF(E72=TRUE,COUNTIF($E$3:E72,TRUE),"")</f>
        <v/>
      </c>
      <c r="G72" t="str">
        <f>IFERROR(INDEX($B$3:$B$1772,MATCH(ROWS($F$3:F72),$F$3:$F$1772,0)),"")</f>
        <v/>
      </c>
    </row>
    <row r="73" spans="1:7">
      <c r="A73" s="70">
        <v>43</v>
      </c>
      <c r="B73" s="59" t="s">
        <v>140</v>
      </c>
      <c r="C73" s="1">
        <v>6.9999999999999999E-6</v>
      </c>
      <c r="D73" s="69">
        <v>1.7895084087466261E-7</v>
      </c>
      <c r="E73" t="b">
        <f>EXACT(Anketa!$E$5,'Biotopi poligonos'!A73)</f>
        <v>0</v>
      </c>
      <c r="F73" t="str">
        <f>IF(E73=TRUE,COUNTIF($E$3:E73,TRUE),"")</f>
        <v/>
      </c>
      <c r="G73" t="str">
        <f>IFERROR(INDEX($B$3:$B$1772,MATCH(ROWS($F$3:F73),$F$3:$F$1772,0)),"")</f>
        <v/>
      </c>
    </row>
    <row r="74" spans="1:7">
      <c r="A74" s="70">
        <v>43</v>
      </c>
      <c r="B74" s="59" t="s">
        <v>142</v>
      </c>
      <c r="C74" s="1">
        <v>0.17491799999999999</v>
      </c>
      <c r="D74" s="69">
        <v>4.4716747405877475E-3</v>
      </c>
      <c r="E74" t="b">
        <f>EXACT(Anketa!$E$5,'Biotopi poligonos'!A74)</f>
        <v>0</v>
      </c>
      <c r="F74" t="str">
        <f>IF(E74=TRUE,COUNTIF($E$3:E74,TRUE),"")</f>
        <v/>
      </c>
      <c r="G74" t="str">
        <f>IFERROR(INDEX($B$3:$B$1772,MATCH(ROWS($F$3:F74),$F$3:$F$1772,0)),"")</f>
        <v/>
      </c>
    </row>
    <row r="75" spans="1:7">
      <c r="A75" s="70">
        <v>43</v>
      </c>
      <c r="B75" s="59" t="s">
        <v>143</v>
      </c>
      <c r="C75" s="1">
        <v>4.0068409999999997</v>
      </c>
      <c r="D75" s="69">
        <v>0.10243250945729628</v>
      </c>
      <c r="E75" t="b">
        <f>EXACT(Anketa!$E$5,'Biotopi poligonos'!A75)</f>
        <v>0</v>
      </c>
      <c r="F75" t="str">
        <f>IF(E75=TRUE,COUNTIF($E$3:E75,TRUE),"")</f>
        <v/>
      </c>
      <c r="G75" t="str">
        <f>IFERROR(INDEX($B$3:$B$1772,MATCH(ROWS($F$3:F75),$F$3:$F$1772,0)),"")</f>
        <v/>
      </c>
    </row>
    <row r="76" spans="1:7">
      <c r="A76" s="71">
        <v>44</v>
      </c>
      <c r="B76" s="59" t="s">
        <v>145</v>
      </c>
      <c r="C76" s="1">
        <v>13.061522999999999</v>
      </c>
      <c r="D76" s="69">
        <v>0.53028788432659901</v>
      </c>
      <c r="E76" t="b">
        <f>EXACT(Anketa!$E$5,'Biotopi poligonos'!A76)</f>
        <v>0</v>
      </c>
      <c r="F76" t="str">
        <f>IF(E76=TRUE,COUNTIF($E$3:E76,TRUE),"")</f>
        <v/>
      </c>
      <c r="G76" t="str">
        <f>IFERROR(INDEX($B$3:$B$1772,MATCH(ROWS($F$3:F76),$F$3:$F$1772,0)),"")</f>
        <v/>
      </c>
    </row>
    <row r="77" spans="1:7">
      <c r="A77" s="71">
        <v>45</v>
      </c>
      <c r="B77" s="59" t="s">
        <v>145</v>
      </c>
      <c r="C77" s="1">
        <v>15.938791</v>
      </c>
      <c r="D77" s="69">
        <v>0.94672548610230456</v>
      </c>
      <c r="E77" t="b">
        <f>EXACT(Anketa!$E$5,'Biotopi poligonos'!A77)</f>
        <v>0</v>
      </c>
      <c r="F77" t="str">
        <f>IF(E77=TRUE,COUNTIF($E$3:E77,TRUE),"")</f>
        <v/>
      </c>
      <c r="G77" t="str">
        <f>IFERROR(INDEX($B$3:$B$1772,MATCH(ROWS($F$3:F77),$F$3:$F$1772,0)),"")</f>
        <v/>
      </c>
    </row>
    <row r="78" spans="1:7">
      <c r="A78" s="71">
        <v>46</v>
      </c>
      <c r="B78" s="59" t="s">
        <v>145</v>
      </c>
      <c r="C78" s="1">
        <v>5.5000340000000003</v>
      </c>
      <c r="D78" s="69">
        <v>0.79499319273218827</v>
      </c>
      <c r="E78" t="b">
        <f>EXACT(Anketa!$E$5,'Biotopi poligonos'!A78)</f>
        <v>0</v>
      </c>
      <c r="F78" t="str">
        <f>IF(E78=TRUE,COUNTIF($E$3:E78,TRUE),"")</f>
        <v/>
      </c>
      <c r="G78" t="str">
        <f>IFERROR(INDEX($B$3:$B$1772,MATCH(ROWS($F$3:F78),$F$3:$F$1772,0)),"")</f>
        <v/>
      </c>
    </row>
    <row r="79" spans="1:7">
      <c r="A79" s="71">
        <v>47</v>
      </c>
      <c r="B79" s="59" t="s">
        <v>145</v>
      </c>
      <c r="C79" s="1">
        <v>2.60189</v>
      </c>
      <c r="D79" s="69">
        <v>0.14083417628117967</v>
      </c>
      <c r="E79" t="b">
        <f>EXACT(Anketa!$E$5,'Biotopi poligonos'!A79)</f>
        <v>0</v>
      </c>
      <c r="F79" t="str">
        <f>IF(E79=TRUE,COUNTIF($E$3:E79,TRUE),"")</f>
        <v/>
      </c>
      <c r="G79" t="str">
        <f>IFERROR(INDEX($B$3:$B$1772,MATCH(ROWS($F$3:F79),$F$3:$F$1772,0)),"")</f>
        <v/>
      </c>
    </row>
    <row r="80" spans="1:7">
      <c r="A80" s="70">
        <v>48</v>
      </c>
      <c r="B80" s="59">
        <v>3150</v>
      </c>
      <c r="C80" s="1">
        <v>2.556254</v>
      </c>
      <c r="D80" s="69">
        <v>3.5324420845850497E-3</v>
      </c>
      <c r="E80" t="b">
        <f>EXACT(Anketa!$E$5,'Biotopi poligonos'!A80)</f>
        <v>0</v>
      </c>
      <c r="F80" t="str">
        <f>IF(E80=TRUE,COUNTIF($E$3:E80,TRUE),"")</f>
        <v/>
      </c>
      <c r="G80" t="str">
        <f>IFERROR(INDEX($B$3:$B$1772,MATCH(ROWS($F$3:F80),$F$3:$F$1772,0)),"")</f>
        <v/>
      </c>
    </row>
    <row r="81" spans="1:7">
      <c r="A81" s="70">
        <v>48</v>
      </c>
      <c r="B81" s="59" t="s">
        <v>145</v>
      </c>
      <c r="C81" s="1">
        <v>83.692858000000001</v>
      </c>
      <c r="D81" s="69">
        <v>0.11565367673885324</v>
      </c>
      <c r="E81" t="b">
        <f>EXACT(Anketa!$E$5,'Biotopi poligonos'!A81)</f>
        <v>0</v>
      </c>
      <c r="F81" t="str">
        <f>IF(E81=TRUE,COUNTIF($E$3:E81,TRUE),"")</f>
        <v/>
      </c>
      <c r="G81" t="str">
        <f>IFERROR(INDEX($B$3:$B$1772,MATCH(ROWS($F$3:F81),$F$3:$F$1772,0)),"")</f>
        <v/>
      </c>
    </row>
    <row r="82" spans="1:7">
      <c r="A82" s="70">
        <v>48</v>
      </c>
      <c r="B82" s="59">
        <v>9070</v>
      </c>
      <c r="C82" s="1">
        <v>1.8570089999999999</v>
      </c>
      <c r="D82" s="69">
        <v>2.5661678155039359E-3</v>
      </c>
      <c r="E82" t="b">
        <f>EXACT(Anketa!$E$5,'Biotopi poligonos'!A82)</f>
        <v>0</v>
      </c>
      <c r="F82" t="str">
        <f>IF(E82=TRUE,COUNTIF($E$3:E82,TRUE),"")</f>
        <v/>
      </c>
      <c r="G82" t="str">
        <f>IFERROR(INDEX($B$3:$B$1772,MATCH(ROWS($F$3:F82),$F$3:$F$1772,0)),"")</f>
        <v/>
      </c>
    </row>
    <row r="83" spans="1:7">
      <c r="A83" s="70">
        <v>48</v>
      </c>
      <c r="B83" s="59" t="s">
        <v>142</v>
      </c>
      <c r="C83" s="1">
        <v>0.64461199999999996</v>
      </c>
      <c r="D83" s="69">
        <v>8.9077789493083933E-4</v>
      </c>
      <c r="E83" t="b">
        <f>EXACT(Anketa!$E$5,'Biotopi poligonos'!A83)</f>
        <v>0</v>
      </c>
      <c r="F83" t="str">
        <f>IF(E83=TRUE,COUNTIF($E$3:E83,TRUE),"")</f>
        <v/>
      </c>
      <c r="G83" t="str">
        <f>IFERROR(INDEX($B$3:$B$1772,MATCH(ROWS($F$3:F83),$F$3:$F$1772,0)),"")</f>
        <v/>
      </c>
    </row>
    <row r="84" spans="1:7">
      <c r="A84" s="70">
        <v>49</v>
      </c>
      <c r="B84" s="59">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59">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59">
        <v>6210</v>
      </c>
      <c r="C86" s="1">
        <v>2.8099620000000001</v>
      </c>
      <c r="D86" s="69">
        <v>1.0988036013763323E-2</v>
      </c>
      <c r="E86" t="b">
        <f>EXACT(Anketa!$E$5,'Biotopi poligonos'!A86)</f>
        <v>0</v>
      </c>
      <c r="F86" t="str">
        <f>IF(E86=TRUE,COUNTIF($E$3:E86,TRUE),"")</f>
        <v/>
      </c>
      <c r="G86" t="str">
        <f>IFERROR(INDEX($B$3:$B$1772,MATCH(ROWS($F$3:F86),$F$3:$F$1772,0)),"")</f>
        <v/>
      </c>
    </row>
    <row r="87" spans="1:7">
      <c r="A87" s="70">
        <v>49</v>
      </c>
      <c r="B87" s="59" t="s">
        <v>145</v>
      </c>
      <c r="C87" s="1">
        <v>25.060030999999999</v>
      </c>
      <c r="D87" s="69">
        <v>9.7994393922062037E-2</v>
      </c>
      <c r="E87" t="b">
        <f>EXACT(Anketa!$E$5,'Biotopi poligonos'!A87)</f>
        <v>0</v>
      </c>
      <c r="F87" t="str">
        <f>IF(E87=TRUE,COUNTIF($E$3:E87,TRUE),"")</f>
        <v/>
      </c>
      <c r="G87" t="str">
        <f>IFERROR(INDEX($B$3:$B$1772,MATCH(ROWS($F$3:F87),$F$3:$F$1772,0)),"")</f>
        <v/>
      </c>
    </row>
    <row r="88" spans="1:7">
      <c r="A88" s="70">
        <v>49</v>
      </c>
      <c r="B88" s="59">
        <v>6410</v>
      </c>
      <c r="C88" s="1">
        <v>1.8436710000000001</v>
      </c>
      <c r="D88" s="69">
        <v>7.209465233170783E-3</v>
      </c>
      <c r="E88" t="b">
        <f>EXACT(Anketa!$E$5,'Biotopi poligonos'!A88)</f>
        <v>0</v>
      </c>
      <c r="F88" t="str">
        <f>IF(E88=TRUE,COUNTIF($E$3:E88,TRUE),"")</f>
        <v/>
      </c>
      <c r="G88" t="str">
        <f>IFERROR(INDEX($B$3:$B$1772,MATCH(ROWS($F$3:F88),$F$3:$F$1772,0)),"")</f>
        <v/>
      </c>
    </row>
    <row r="89" spans="1:7">
      <c r="A89" s="70">
        <v>49</v>
      </c>
      <c r="B89" s="59">
        <v>6450</v>
      </c>
      <c r="C89" s="1">
        <v>11.885869</v>
      </c>
      <c r="D89" s="69">
        <v>4.6478335517303453E-2</v>
      </c>
      <c r="E89" t="b">
        <f>EXACT(Anketa!$E$5,'Biotopi poligonos'!A89)</f>
        <v>0</v>
      </c>
      <c r="F89" t="str">
        <f>IF(E89=TRUE,COUNTIF($E$3:E89,TRUE),"")</f>
        <v/>
      </c>
      <c r="G89" t="str">
        <f>IFERROR(INDEX($B$3:$B$1772,MATCH(ROWS($F$3:F89),$F$3:$F$1772,0)),"")</f>
        <v/>
      </c>
    </row>
    <row r="90" spans="1:7">
      <c r="A90" s="70">
        <v>49</v>
      </c>
      <c r="B90" s="59">
        <v>6510</v>
      </c>
      <c r="C90" s="1">
        <v>1.675656</v>
      </c>
      <c r="D90" s="69">
        <v>6.5524617324642098E-3</v>
      </c>
      <c r="E90" t="b">
        <f>EXACT(Anketa!$E$5,'Biotopi poligonos'!A90)</f>
        <v>0</v>
      </c>
      <c r="F90" t="str">
        <f>IF(E90=TRUE,COUNTIF($E$3:E90,TRUE),"")</f>
        <v/>
      </c>
      <c r="G90" t="str">
        <f>IFERROR(INDEX($B$3:$B$1772,MATCH(ROWS($F$3:F90),$F$3:$F$1772,0)),"")</f>
        <v/>
      </c>
    </row>
    <row r="91" spans="1:7">
      <c r="A91" s="70">
        <v>52</v>
      </c>
      <c r="B91" s="59">
        <v>3160</v>
      </c>
      <c r="C91" s="1">
        <v>3.294308</v>
      </c>
      <c r="D91" s="69">
        <v>2.683823086217172E-3</v>
      </c>
      <c r="E91" t="b">
        <f>EXACT(Anketa!$E$5,'Biotopi poligonos'!A91)</f>
        <v>0</v>
      </c>
      <c r="F91" t="str">
        <f>IF(E91=TRUE,COUNTIF($E$3:E91,TRUE),"")</f>
        <v/>
      </c>
      <c r="G91" t="str">
        <f>IFERROR(INDEX($B$3:$B$1772,MATCH(ROWS($F$3:F91),$F$3:$F$1772,0)),"")</f>
        <v/>
      </c>
    </row>
    <row r="92" spans="1:7">
      <c r="A92" s="70">
        <v>52</v>
      </c>
      <c r="B92" s="59" t="s">
        <v>145</v>
      </c>
      <c r="C92" s="1">
        <v>35.490837999999997</v>
      </c>
      <c r="D92" s="69">
        <v>2.8913850913027464E-2</v>
      </c>
      <c r="E92" t="b">
        <f>EXACT(Anketa!$E$5,'Biotopi poligonos'!A92)</f>
        <v>0</v>
      </c>
      <c r="F92" t="str">
        <f>IF(E92=TRUE,COUNTIF($E$3:E92,TRUE),"")</f>
        <v/>
      </c>
      <c r="G92" t="str">
        <f>IFERROR(INDEX($B$3:$B$1772,MATCH(ROWS($F$3:F92),$F$3:$F$1772,0)),"")</f>
        <v/>
      </c>
    </row>
    <row r="93" spans="1:7">
      <c r="A93" s="70">
        <v>52</v>
      </c>
      <c r="B93" s="59">
        <v>6410</v>
      </c>
      <c r="C93" s="1">
        <v>4.3930559999999996</v>
      </c>
      <c r="D93" s="69">
        <v>3.5789565249651411E-3</v>
      </c>
      <c r="E93" t="b">
        <f>EXACT(Anketa!$E$5,'Biotopi poligonos'!A93)</f>
        <v>0</v>
      </c>
      <c r="F93" t="str">
        <f>IF(E93=TRUE,COUNTIF($E$3:E93,TRUE),"")</f>
        <v/>
      </c>
      <c r="G93" t="str">
        <f>IFERROR(INDEX($B$3:$B$1772,MATCH(ROWS($F$3:F93),$F$3:$F$1772,0)),"")</f>
        <v/>
      </c>
    </row>
    <row r="94" spans="1:7">
      <c r="A94" s="70">
        <v>52</v>
      </c>
      <c r="B94" s="59">
        <v>6450</v>
      </c>
      <c r="C94" s="1">
        <v>225.19837000000001</v>
      </c>
      <c r="D94" s="69">
        <v>0.18346571856197921</v>
      </c>
      <c r="E94" t="b">
        <f>EXACT(Anketa!$E$5,'Biotopi poligonos'!A94)</f>
        <v>0</v>
      </c>
      <c r="F94" t="str">
        <f>IF(E94=TRUE,COUNTIF($E$3:E94,TRUE),"")</f>
        <v/>
      </c>
      <c r="G94" t="str">
        <f>IFERROR(INDEX($B$3:$B$1772,MATCH(ROWS($F$3:F94),$F$3:$F$1772,0)),"")</f>
        <v/>
      </c>
    </row>
    <row r="95" spans="1:7">
      <c r="A95" s="70">
        <v>52</v>
      </c>
      <c r="B95" s="59">
        <v>6510</v>
      </c>
      <c r="C95" s="1">
        <v>47.150767999999999</v>
      </c>
      <c r="D95" s="69">
        <v>3.841302018246924E-2</v>
      </c>
      <c r="E95" t="b">
        <f>EXACT(Anketa!$E$5,'Biotopi poligonos'!A95)</f>
        <v>0</v>
      </c>
      <c r="F95" t="str">
        <f>IF(E95=TRUE,COUNTIF($E$3:E95,TRUE),"")</f>
        <v/>
      </c>
      <c r="G95" t="str">
        <f>IFERROR(INDEX($B$3:$B$1772,MATCH(ROWS($F$3:F95),$F$3:$F$1772,0)),"")</f>
        <v/>
      </c>
    </row>
    <row r="96" spans="1:7">
      <c r="A96" s="70">
        <v>52</v>
      </c>
      <c r="B96" s="59">
        <v>7140</v>
      </c>
      <c r="C96" s="1">
        <v>3.3571650000000002</v>
      </c>
      <c r="D96" s="69">
        <v>2.7350317369354269E-3</v>
      </c>
      <c r="E96" t="b">
        <f>EXACT(Anketa!$E$5,'Biotopi poligonos'!A96)</f>
        <v>0</v>
      </c>
      <c r="F96" t="str">
        <f>IF(E96=TRUE,COUNTIF($E$3:E96,TRUE),"")</f>
        <v/>
      </c>
      <c r="G96" t="str">
        <f>IFERROR(INDEX($B$3:$B$1772,MATCH(ROWS($F$3:F96),$F$3:$F$1772,0)),"")</f>
        <v/>
      </c>
    </row>
    <row r="97" spans="1:7">
      <c r="A97" s="70">
        <v>52</v>
      </c>
      <c r="B97" s="59" t="s">
        <v>140</v>
      </c>
      <c r="C97" s="1">
        <v>7.7413280000000002</v>
      </c>
      <c r="D97" s="69">
        <v>6.3067432688077157E-3</v>
      </c>
      <c r="E97" t="b">
        <f>EXACT(Anketa!$E$5,'Biotopi poligonos'!A97)</f>
        <v>0</v>
      </c>
      <c r="F97" t="str">
        <f>IF(E97=TRUE,COUNTIF($E$3:E97,TRUE),"")</f>
        <v/>
      </c>
      <c r="G97" t="str">
        <f>IFERROR(INDEX($B$3:$B$1772,MATCH(ROWS($F$3:F97),$F$3:$F$1772,0)),"")</f>
        <v/>
      </c>
    </row>
    <row r="98" spans="1:7">
      <c r="A98" s="70">
        <v>52</v>
      </c>
      <c r="B98" s="59">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59" t="s">
        <v>142</v>
      </c>
      <c r="C99" s="1">
        <v>38.032190999999997</v>
      </c>
      <c r="D99" s="69">
        <v>3.0984252906899098E-2</v>
      </c>
      <c r="E99" t="b">
        <f>EXACT(Anketa!$E$5,'Biotopi poligonos'!A99)</f>
        <v>0</v>
      </c>
      <c r="F99" t="str">
        <f>IF(E99=TRUE,COUNTIF($E$3:E99,TRUE),"")</f>
        <v/>
      </c>
      <c r="G99" t="str">
        <f>IFERROR(INDEX($B$3:$B$1772,MATCH(ROWS($F$3:F99),$F$3:$F$1772,0)),"")</f>
        <v/>
      </c>
    </row>
    <row r="100" spans="1:7">
      <c r="A100" s="70">
        <v>52</v>
      </c>
      <c r="B100" s="59" t="s">
        <v>143</v>
      </c>
      <c r="C100" s="1">
        <v>2.133229</v>
      </c>
      <c r="D100" s="69">
        <v>1.7379095210247409E-3</v>
      </c>
      <c r="E100" t="b">
        <f>EXACT(Anketa!$E$5,'Biotopi poligonos'!A100)</f>
        <v>0</v>
      </c>
      <c r="F100" t="str">
        <f>IF(E100=TRUE,COUNTIF($E$3:E100,TRUE),"")</f>
        <v/>
      </c>
      <c r="G100" t="str">
        <f>IFERROR(INDEX($B$3:$B$1772,MATCH(ROWS($F$3:F100),$F$3:$F$1772,0)),"")</f>
        <v/>
      </c>
    </row>
    <row r="101" spans="1:7">
      <c r="A101" s="70">
        <v>52</v>
      </c>
      <c r="B101" s="59" t="s">
        <v>144</v>
      </c>
      <c r="C101" s="1">
        <v>7.250508</v>
      </c>
      <c r="D101" s="69">
        <v>5.9068796108931818E-3</v>
      </c>
      <c r="E101" t="b">
        <f>EXACT(Anketa!$E$5,'Biotopi poligonos'!A101)</f>
        <v>0</v>
      </c>
      <c r="F101" t="str">
        <f>IF(E101=TRUE,COUNTIF($E$3:E101,TRUE),"")</f>
        <v/>
      </c>
      <c r="G101" t="str">
        <f>IFERROR(INDEX($B$3:$B$1772,MATCH(ROWS($F$3:F101),$F$3:$F$1772,0)),"")</f>
        <v/>
      </c>
    </row>
    <row r="102" spans="1:7">
      <c r="A102" s="70">
        <v>53</v>
      </c>
      <c r="B102" s="59" t="s">
        <v>140</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59" t="s">
        <v>142</v>
      </c>
      <c r="C103" s="1">
        <v>11.26127</v>
      </c>
      <c r="D103" s="69">
        <v>0.11227533283439256</v>
      </c>
      <c r="E103" t="b">
        <f>EXACT(Anketa!$E$5,'Biotopi poligonos'!A103)</f>
        <v>0</v>
      </c>
      <c r="F103" t="str">
        <f>IF(E103=TRUE,COUNTIF($E$3:E103,TRUE),"")</f>
        <v/>
      </c>
      <c r="G103" t="str">
        <f>IFERROR(INDEX($B$3:$B$1772,MATCH(ROWS($F$3:F103),$F$3:$F$1772,0)),"")</f>
        <v/>
      </c>
    </row>
    <row r="104" spans="1:7">
      <c r="A104" s="70">
        <v>54</v>
      </c>
      <c r="B104" s="59" t="s">
        <v>140</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59">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59" t="s">
        <v>142</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59" t="s">
        <v>143</v>
      </c>
      <c r="C107" s="1">
        <v>0.527393</v>
      </c>
      <c r="D107" s="69">
        <v>8.7779520190907443E-4</v>
      </c>
      <c r="E107" t="b">
        <f>EXACT(Anketa!$E$5,'Biotopi poligonos'!A107)</f>
        <v>0</v>
      </c>
      <c r="F107" t="str">
        <f>IF(E107=TRUE,COUNTIF($E$3:E107,TRUE),"")</f>
        <v/>
      </c>
      <c r="G107" t="str">
        <f>IFERROR(INDEX($B$3:$B$1772,MATCH(ROWS($F$3:F107),$F$3:$F$1772,0)),"")</f>
        <v/>
      </c>
    </row>
    <row r="108" spans="1:7">
      <c r="A108" s="70">
        <v>54</v>
      </c>
      <c r="B108" s="59" t="s">
        <v>144</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59">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59">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59" t="s">
        <v>145</v>
      </c>
      <c r="C111" s="1">
        <v>74.877409</v>
      </c>
      <c r="D111" s="69">
        <v>8.9843099483394862E-2</v>
      </c>
      <c r="E111" t="b">
        <f>EXACT(Anketa!$E$5,'Biotopi poligonos'!A111)</f>
        <v>0</v>
      </c>
      <c r="F111" t="str">
        <f>IF(E111=TRUE,COUNTIF($E$3:E111,TRUE),"")</f>
        <v/>
      </c>
      <c r="G111" t="str">
        <f>IFERROR(INDEX($B$3:$B$1772,MATCH(ROWS($F$3:F111),$F$3:$F$1772,0)),"")</f>
        <v/>
      </c>
    </row>
    <row r="112" spans="1:7">
      <c r="A112" s="70">
        <v>55</v>
      </c>
      <c r="B112" s="59">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59">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59">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59">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59" t="s">
        <v>144</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59" t="s">
        <v>140</v>
      </c>
      <c r="C117" s="1">
        <v>1.378784</v>
      </c>
      <c r="D117" s="69">
        <v>2.6459197641811039E-2</v>
      </c>
      <c r="E117" t="b">
        <f>EXACT(Anketa!$E$5,'Biotopi poligonos'!A117)</f>
        <v>0</v>
      </c>
      <c r="F117" t="str">
        <f>IF(E117=TRUE,COUNTIF($E$3:E117,TRUE),"")</f>
        <v/>
      </c>
      <c r="G117" t="str">
        <f>IFERROR(INDEX($B$3:$B$1772,MATCH(ROWS($F$3:F117),$F$3:$F$1772,0)),"")</f>
        <v/>
      </c>
    </row>
    <row r="118" spans="1:7">
      <c r="A118" s="70">
        <v>56</v>
      </c>
      <c r="B118" s="59" t="s">
        <v>142</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59" t="s">
        <v>143</v>
      </c>
      <c r="C119" s="1">
        <v>5.17563</v>
      </c>
      <c r="D119" s="69">
        <v>9.9321588509067735E-2</v>
      </c>
      <c r="E119" t="b">
        <f>EXACT(Anketa!$E$5,'Biotopi poligonos'!A119)</f>
        <v>0</v>
      </c>
      <c r="F119" t="str">
        <f>IF(E119=TRUE,COUNTIF($E$3:E119,TRUE),"")</f>
        <v/>
      </c>
      <c r="G119" t="str">
        <f>IFERROR(INDEX($B$3:$B$1772,MATCH(ROWS($F$3:F119),$F$3:$F$1772,0)),"")</f>
        <v/>
      </c>
    </row>
    <row r="120" spans="1:7">
      <c r="A120" s="70">
        <v>57</v>
      </c>
      <c r="B120" s="59">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59">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59" t="s">
        <v>145</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59">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59">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59">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59" t="s">
        <v>140</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59">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59">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59" t="s">
        <v>142</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59" t="s">
        <v>143</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59">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59" t="s">
        <v>145</v>
      </c>
      <c r="C132" s="1">
        <v>2.557337</v>
      </c>
      <c r="D132" s="69">
        <v>3.7380205159003197E-3</v>
      </c>
      <c r="E132" t="b">
        <f>EXACT(Anketa!$E$5,'Biotopi poligonos'!A132)</f>
        <v>0</v>
      </c>
      <c r="F132" t="str">
        <f>IF(E132=TRUE,COUNTIF($E$3:E132,TRUE),"")</f>
        <v/>
      </c>
      <c r="G132" t="str">
        <f>IFERROR(INDEX($B$3:$B$1772,MATCH(ROWS($F$3:F132),$F$3:$F$1772,0)),"")</f>
        <v/>
      </c>
    </row>
    <row r="133" spans="1:7">
      <c r="A133" s="70">
        <v>59</v>
      </c>
      <c r="B133" s="59">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59">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59">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59" t="s">
        <v>140</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59" t="s">
        <v>141</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59">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59" t="s">
        <v>142</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59">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59" t="s">
        <v>144</v>
      </c>
      <c r="C141" s="1">
        <v>23.390131</v>
      </c>
      <c r="D141" s="69">
        <v>3.4188997987983617E-2</v>
      </c>
      <c r="E141" t="b">
        <f>EXACT(Anketa!$E$5,'Biotopi poligonos'!A141)</f>
        <v>0</v>
      </c>
      <c r="F141" t="str">
        <f>IF(E141=TRUE,COUNTIF($E$3:E141,TRUE),"")</f>
        <v/>
      </c>
      <c r="G141" t="str">
        <f>IFERROR(INDEX($B$3:$B$1772,MATCH(ROWS($F$3:F141),$F$3:$F$1772,0)),"")</f>
        <v/>
      </c>
    </row>
    <row r="142" spans="1:7">
      <c r="A142" s="70">
        <v>60</v>
      </c>
      <c r="B142" s="59">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59">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59">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59" t="s">
        <v>148</v>
      </c>
      <c r="C145" s="1">
        <v>1.537809</v>
      </c>
      <c r="D145" s="69">
        <v>9.2721545389116509E-3</v>
      </c>
      <c r="E145" t="b">
        <f>EXACT(Anketa!$E$5,'Biotopi poligonos'!A145)</f>
        <v>0</v>
      </c>
      <c r="F145" t="str">
        <f>IF(E145=TRUE,COUNTIF($E$3:E145,TRUE),"")</f>
        <v/>
      </c>
      <c r="G145" t="str">
        <f>IFERROR(INDEX($B$3:$B$1772,MATCH(ROWS($F$3:F145),$F$3:$F$1772,0)),"")</f>
        <v/>
      </c>
    </row>
    <row r="146" spans="1:7">
      <c r="A146" s="70">
        <v>61</v>
      </c>
      <c r="B146" s="59" t="s">
        <v>140</v>
      </c>
      <c r="C146" s="1">
        <v>1.5278E-2</v>
      </c>
      <c r="D146" s="69">
        <v>9.2118056953426731E-5</v>
      </c>
      <c r="E146" t="b">
        <f>EXACT(Anketa!$E$5,'Biotopi poligonos'!A146)</f>
        <v>0</v>
      </c>
      <c r="F146" t="str">
        <f>IF(E146=TRUE,COUNTIF($E$3:E146,TRUE),"")</f>
        <v/>
      </c>
      <c r="G146" t="str">
        <f>IFERROR(INDEX($B$3:$B$1772,MATCH(ROWS($F$3:F146),$F$3:$F$1772,0)),"")</f>
        <v/>
      </c>
    </row>
    <row r="147" spans="1:7">
      <c r="A147" s="70">
        <v>61</v>
      </c>
      <c r="B147" s="59">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59" t="s">
        <v>142</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59" t="s">
        <v>143</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59" t="s">
        <v>140</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59" t="s">
        <v>141</v>
      </c>
      <c r="C151" s="1">
        <v>3.459981</v>
      </c>
      <c r="D151" s="69">
        <v>3.6117090789939917E-2</v>
      </c>
      <c r="E151" t="b">
        <f>EXACT(Anketa!$E$5,'Biotopi poligonos'!A151)</f>
        <v>0</v>
      </c>
      <c r="F151" t="str">
        <f>IF(E151=TRUE,COUNTIF($E$3:E151,TRUE),"")</f>
        <v/>
      </c>
      <c r="G151" t="str">
        <f>IFERROR(INDEX($B$3:$B$1772,MATCH(ROWS($F$3:F151),$F$3:$F$1772,0)),"")</f>
        <v/>
      </c>
    </row>
    <row r="152" spans="1:7">
      <c r="A152" s="70">
        <v>62</v>
      </c>
      <c r="B152" s="59" t="s">
        <v>142</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59" t="s">
        <v>143</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59">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59" t="s">
        <v>148</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59" t="s">
        <v>145</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59">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59" t="s">
        <v>142</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59" t="s">
        <v>140</v>
      </c>
      <c r="C159" s="1">
        <v>1.621507</v>
      </c>
      <c r="D159" s="69">
        <v>1.3900850083678213E-2</v>
      </c>
      <c r="E159" t="b">
        <f>EXACT(Anketa!$E$5,'Biotopi poligonos'!A159)</f>
        <v>0</v>
      </c>
      <c r="F159" t="str">
        <f>IF(E159=TRUE,COUNTIF($E$3:E159,TRUE),"")</f>
        <v/>
      </c>
      <c r="G159" t="str">
        <f>IFERROR(INDEX($B$3:$B$1772,MATCH(ROWS($F$3:F159),$F$3:$F$1772,0)),"")</f>
        <v/>
      </c>
    </row>
    <row r="160" spans="1:7">
      <c r="A160" s="70">
        <v>64</v>
      </c>
      <c r="B160" s="59" t="s">
        <v>141</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59">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59" t="s">
        <v>143</v>
      </c>
      <c r="C162" s="1">
        <v>100.255152</v>
      </c>
      <c r="D162" s="69">
        <v>0.85946705013815661</v>
      </c>
      <c r="E162" t="b">
        <f>EXACT(Anketa!$E$5,'Biotopi poligonos'!A162)</f>
        <v>0</v>
      </c>
      <c r="F162" t="str">
        <f>IF(E162=TRUE,COUNTIF($E$3:E162,TRUE),"")</f>
        <v/>
      </c>
      <c r="G162" t="str">
        <f>IFERROR(INDEX($B$3:$B$1772,MATCH(ROWS($F$3:F162),$F$3:$F$1772,0)),"")</f>
        <v/>
      </c>
    </row>
    <row r="163" spans="1:7">
      <c r="A163" s="71">
        <v>65</v>
      </c>
      <c r="B163" s="59">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59" t="s">
        <v>146</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59" t="s">
        <v>140</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59" t="s">
        <v>142</v>
      </c>
      <c r="C166" s="1">
        <v>12.580862</v>
      </c>
      <c r="D166" s="69">
        <v>0.2869853357347813</v>
      </c>
      <c r="E166" t="b">
        <f>EXACT(Anketa!$E$5,'Biotopi poligonos'!A166)</f>
        <v>0</v>
      </c>
      <c r="F166" t="str">
        <f>IF(E166=TRUE,COUNTIF($E$3:E166,TRUE),"")</f>
        <v/>
      </c>
      <c r="G166" t="str">
        <f>IFERROR(INDEX($B$3:$B$1772,MATCH(ROWS($F$3:F166),$F$3:$F$1772,0)),"")</f>
        <v/>
      </c>
    </row>
    <row r="167" spans="1:7">
      <c r="A167" s="70">
        <v>66</v>
      </c>
      <c r="B167" s="59" t="s">
        <v>143</v>
      </c>
      <c r="C167" s="1">
        <v>0.835673</v>
      </c>
      <c r="D167" s="69">
        <v>1.9062755514645334E-2</v>
      </c>
      <c r="E167" t="b">
        <f>EXACT(Anketa!$E$5,'Biotopi poligonos'!A167)</f>
        <v>0</v>
      </c>
      <c r="F167" t="str">
        <f>IF(E167=TRUE,COUNTIF($E$3:E167,TRUE),"")</f>
        <v/>
      </c>
      <c r="G167" t="str">
        <f>IFERROR(INDEX($B$3:$B$1772,MATCH(ROWS($F$3:F167),$F$3:$F$1772,0)),"")</f>
        <v/>
      </c>
    </row>
    <row r="168" spans="1:7">
      <c r="A168" s="70">
        <v>66</v>
      </c>
      <c r="B168" s="59" t="s">
        <v>144</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59">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59">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59" t="s">
        <v>146</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59">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59" t="s">
        <v>140</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59" t="s">
        <v>142</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59" t="s">
        <v>143</v>
      </c>
      <c r="C175" s="1">
        <v>5.565766</v>
      </c>
      <c r="D175" s="69">
        <v>2.2726370145162933E-2</v>
      </c>
      <c r="E175" t="b">
        <f>EXACT(Anketa!$E$5,'Biotopi poligonos'!A175)</f>
        <v>0</v>
      </c>
      <c r="F175" t="str">
        <f>IF(E175=TRUE,COUNTIF($E$3:E175,TRUE),"")</f>
        <v/>
      </c>
      <c r="G175" t="str">
        <f>IFERROR(INDEX($B$3:$B$1772,MATCH(ROWS($F$3:F175),$F$3:$F$1772,0)),"")</f>
        <v/>
      </c>
    </row>
    <row r="176" spans="1:7">
      <c r="A176" s="70">
        <v>67</v>
      </c>
      <c r="B176" s="59" t="s">
        <v>144</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59" t="s">
        <v>140</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59">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59" t="s">
        <v>142</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59" t="s">
        <v>141</v>
      </c>
      <c r="C180" s="1">
        <v>10.871029</v>
      </c>
      <c r="D180" s="69">
        <v>0.88977252953527819</v>
      </c>
      <c r="E180" t="b">
        <f>EXACT(Anketa!$E$5,'Biotopi poligonos'!A180)</f>
        <v>0</v>
      </c>
      <c r="F180" t="str">
        <f>IF(E180=TRUE,COUNTIF($E$3:E180,TRUE),"")</f>
        <v/>
      </c>
      <c r="G180" t="str">
        <f>IFERROR(INDEX($B$3:$B$1772,MATCH(ROWS($F$3:F180),$F$3:$F$1772,0)),"")</f>
        <v/>
      </c>
    </row>
    <row r="181" spans="1:7">
      <c r="A181" s="70">
        <v>70</v>
      </c>
      <c r="B181" s="59">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59" t="s">
        <v>143</v>
      </c>
      <c r="C182" s="1">
        <v>0.862626</v>
      </c>
      <c r="D182" s="69">
        <v>7.0604256327795545E-2</v>
      </c>
      <c r="E182" t="b">
        <f>EXACT(Anketa!$E$5,'Biotopi poligonos'!A182)</f>
        <v>0</v>
      </c>
      <c r="F182" t="str">
        <f>IF(E182=TRUE,COUNTIF($E$3:E182,TRUE),"")</f>
        <v/>
      </c>
      <c r="G182" t="str">
        <f>IFERROR(INDEX($B$3:$B$1772,MATCH(ROWS($F$3:F182),$F$3:$F$1772,0)),"")</f>
        <v/>
      </c>
    </row>
    <row r="183" spans="1:7">
      <c r="A183" s="71">
        <v>71</v>
      </c>
      <c r="B183" s="59">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59" t="s">
        <v>146</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59">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59" t="s">
        <v>140</v>
      </c>
      <c r="C186" s="1">
        <v>14.40363</v>
      </c>
      <c r="D186" s="69">
        <v>1.1712542068471702E-2</v>
      </c>
      <c r="E186" t="b">
        <f>EXACT(Anketa!$E$5,'Biotopi poligonos'!A186)</f>
        <v>0</v>
      </c>
      <c r="F186" t="str">
        <f>IF(E186=TRUE,COUNTIF($E$3:E186,TRUE),"")</f>
        <v/>
      </c>
      <c r="G186" t="str">
        <f>IFERROR(INDEX($B$3:$B$1772,MATCH(ROWS($F$3:F186),$F$3:$F$1772,0)),"")</f>
        <v/>
      </c>
    </row>
    <row r="187" spans="1:7">
      <c r="A187" s="70">
        <v>72</v>
      </c>
      <c r="B187" s="59" t="s">
        <v>141</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59">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59" t="s">
        <v>142</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59" t="s">
        <v>143</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59" t="s">
        <v>140</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59" t="s">
        <v>142</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59" t="s">
        <v>144</v>
      </c>
      <c r="C193" s="1">
        <v>3.034786</v>
      </c>
      <c r="D193" s="69">
        <v>0.1556137637081165</v>
      </c>
      <c r="E193" t="b">
        <f>EXACT(Anketa!$E$5,'Biotopi poligonos'!A193)</f>
        <v>0</v>
      </c>
      <c r="F193" t="str">
        <f>IF(E193=TRUE,COUNTIF($E$3:E193,TRUE),"")</f>
        <v/>
      </c>
      <c r="G193" t="str">
        <f>IFERROR(INDEX($B$3:$B$1772,MATCH(ROWS($F$3:F193),$F$3:$F$1772,0)),"")</f>
        <v/>
      </c>
    </row>
    <row r="194" spans="1:7">
      <c r="A194" s="70">
        <v>80</v>
      </c>
      <c r="B194" s="59">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59" t="s">
        <v>146</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59" t="s">
        <v>140</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59" t="s">
        <v>142</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59" t="s">
        <v>143</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59">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59" t="s">
        <v>140</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59" t="s">
        <v>142</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59" t="s">
        <v>143</v>
      </c>
      <c r="C202" s="1">
        <v>15.900147</v>
      </c>
      <c r="D202" s="69">
        <v>0.14189706699867774</v>
      </c>
      <c r="E202" t="b">
        <f>EXACT(Anketa!$E$5,'Biotopi poligonos'!A202)</f>
        <v>0</v>
      </c>
      <c r="F202" t="str">
        <f>IF(E202=TRUE,COUNTIF($E$3:E202,TRUE),"")</f>
        <v/>
      </c>
      <c r="G202" t="str">
        <f>IFERROR(INDEX($B$3:$B$1772,MATCH(ROWS($F$3:F202),$F$3:$F$1772,0)),"")</f>
        <v/>
      </c>
    </row>
    <row r="203" spans="1:7">
      <c r="A203" s="70">
        <v>88</v>
      </c>
      <c r="B203" s="59">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59" t="s">
        <v>145</v>
      </c>
      <c r="C204" s="1">
        <v>15.409174</v>
      </c>
      <c r="D204" s="69">
        <v>3.120156392322054E-2</v>
      </c>
      <c r="E204" t="b">
        <f>EXACT(Anketa!$E$5,'Biotopi poligonos'!A204)</f>
        <v>0</v>
      </c>
      <c r="F204" t="str">
        <f>IF(E204=TRUE,COUNTIF($E$3:E204,TRUE),"")</f>
        <v/>
      </c>
      <c r="G204" t="str">
        <f>IFERROR(INDEX($B$3:$B$1772,MATCH(ROWS($F$3:F204),$F$3:$F$1772,0)),"")</f>
        <v/>
      </c>
    </row>
    <row r="205" spans="1:7">
      <c r="A205" s="70">
        <v>88</v>
      </c>
      <c r="B205" s="59">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59">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59" t="s">
        <v>140</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59" t="s">
        <v>142</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59" t="s">
        <v>144</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59">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59" t="s">
        <v>145</v>
      </c>
      <c r="C211" s="1">
        <v>23.256822</v>
      </c>
      <c r="D211" s="69">
        <v>1.9767744537968333E-2</v>
      </c>
      <c r="E211" t="b">
        <f>EXACT(Anketa!$E$5,'Biotopi poligonos'!A211)</f>
        <v>0</v>
      </c>
      <c r="F211" t="str">
        <f>IF(E211=TRUE,COUNTIF($E$3:E211,TRUE),"")</f>
        <v/>
      </c>
      <c r="G211" t="str">
        <f>IFERROR(INDEX($B$3:$B$1772,MATCH(ROWS($F$3:F211),$F$3:$F$1772,0)),"")</f>
        <v/>
      </c>
    </row>
    <row r="212" spans="1:7">
      <c r="A212" s="70">
        <v>90</v>
      </c>
      <c r="B212" s="59">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59">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59" t="s">
        <v>146</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59" t="s">
        <v>140</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59" t="s">
        <v>141</v>
      </c>
      <c r="C216" s="1">
        <v>24.88364</v>
      </c>
      <c r="D216" s="69">
        <v>2.1150501074255559E-2</v>
      </c>
      <c r="E216" t="b">
        <f>EXACT(Anketa!$E$5,'Biotopi poligonos'!A216)</f>
        <v>0</v>
      </c>
      <c r="F216" t="str">
        <f>IF(E216=TRUE,COUNTIF($E$3:E216,TRUE),"")</f>
        <v/>
      </c>
      <c r="G216" t="str">
        <f>IFERROR(INDEX($B$3:$B$1772,MATCH(ROWS($F$3:F216),$F$3:$F$1772,0)),"")</f>
        <v/>
      </c>
    </row>
    <row r="217" spans="1:7">
      <c r="A217" s="70">
        <v>90</v>
      </c>
      <c r="B217" s="59">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59" t="s">
        <v>142</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59" t="s">
        <v>143</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59" t="s">
        <v>144</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59" t="s">
        <v>142</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59">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59">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59" t="s">
        <v>140</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59">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59">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59" t="s">
        <v>150</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59" t="s">
        <v>144</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59">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59" t="s">
        <v>146</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59" t="s">
        <v>140</v>
      </c>
      <c r="C231" s="1">
        <v>50.424954</v>
      </c>
      <c r="D231" s="69">
        <v>8.968961598096141E-2</v>
      </c>
      <c r="E231" t="b">
        <f>EXACT(Anketa!$E$5,'Biotopi poligonos'!A231)</f>
        <v>0</v>
      </c>
      <c r="F231" t="str">
        <f>IF(E231=TRUE,COUNTIF($E$3:E231,TRUE),"")</f>
        <v/>
      </c>
      <c r="G231" t="str">
        <f>IFERROR(INDEX($B$3:$B$1772,MATCH(ROWS($F$3:F231),$F$3:$F$1772,0)),"")</f>
        <v/>
      </c>
    </row>
    <row r="232" spans="1:7">
      <c r="A232" s="70">
        <v>93</v>
      </c>
      <c r="B232" s="59">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59" t="s">
        <v>142</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59" t="s">
        <v>144</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59">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59" t="s">
        <v>146</v>
      </c>
      <c r="C236" s="1">
        <v>162.223412</v>
      </c>
      <c r="D236" s="69">
        <v>0.61502520856525034</v>
      </c>
      <c r="E236" t="b">
        <f>EXACT(Anketa!$E$5,'Biotopi poligonos'!A236)</f>
        <v>0</v>
      </c>
      <c r="F236" t="str">
        <f>IF(E236=TRUE,COUNTIF($E$3:E236,TRUE),"")</f>
        <v/>
      </c>
      <c r="G236" t="str">
        <f>IFERROR(INDEX($B$3:$B$1772,MATCH(ROWS($F$3:F236),$F$3:$F$1772,0)),"")</f>
        <v/>
      </c>
    </row>
    <row r="237" spans="1:7">
      <c r="A237" s="70">
        <v>94</v>
      </c>
      <c r="B237" s="59">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59" t="s">
        <v>143</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59">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59">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59" t="s">
        <v>145</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59">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59">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59">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59">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59" t="s">
        <v>149</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59">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59">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59" t="s">
        <v>141</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59" t="s">
        <v>145</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59">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59">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59">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59" t="s">
        <v>142</v>
      </c>
      <c r="C254" s="1">
        <v>2.039936</v>
      </c>
      <c r="D254" s="69">
        <v>3.0192194428463417E-3</v>
      </c>
      <c r="E254" t="b">
        <f>EXACT(Anketa!$E$5,'Biotopi poligonos'!A254)</f>
        <v>0</v>
      </c>
      <c r="F254" t="str">
        <f>IF(E254=TRUE,COUNTIF($E$3:E254,TRUE),"")</f>
        <v/>
      </c>
      <c r="G254" t="str">
        <f>IFERROR(INDEX($B$3:$B$1772,MATCH(ROWS($F$3:F254),$F$3:$F$1772,0)),"")</f>
        <v/>
      </c>
    </row>
    <row r="255" spans="1:7">
      <c r="A255" s="70">
        <v>98</v>
      </c>
      <c r="B255" s="59">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59">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59" t="s">
        <v>145</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59">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59">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59" t="s">
        <v>140</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59" t="s">
        <v>141</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59">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59" t="s">
        <v>142</v>
      </c>
      <c r="C263" s="1">
        <v>100.820249</v>
      </c>
      <c r="D263" s="69">
        <v>0.1769593558641997</v>
      </c>
      <c r="E263" t="b">
        <f>EXACT(Anketa!$E$5,'Biotopi poligonos'!A263)</f>
        <v>0</v>
      </c>
      <c r="F263" t="str">
        <f>IF(E263=TRUE,COUNTIF($E$3:E263,TRUE),"")</f>
        <v/>
      </c>
      <c r="G263" t="str">
        <f>IFERROR(INDEX($B$3:$B$1772,MATCH(ROWS($F$3:F263),$F$3:$F$1772,0)),"")</f>
        <v/>
      </c>
    </row>
    <row r="264" spans="1:7">
      <c r="A264" s="70">
        <v>98</v>
      </c>
      <c r="B264" s="59" t="s">
        <v>143</v>
      </c>
      <c r="C264" s="1">
        <v>4.07064</v>
      </c>
      <c r="D264" s="69">
        <v>7.1447733912564119E-3</v>
      </c>
      <c r="E264" t="b">
        <f>EXACT(Anketa!$E$5,'Biotopi poligonos'!A264)</f>
        <v>0</v>
      </c>
      <c r="F264" t="str">
        <f>IF(E264=TRUE,COUNTIF($E$3:E264,TRUE),"")</f>
        <v/>
      </c>
      <c r="G264" t="str">
        <f>IFERROR(INDEX($B$3:$B$1772,MATCH(ROWS($F$3:F264),$F$3:$F$1772,0)),"")</f>
        <v/>
      </c>
    </row>
    <row r="265" spans="1:7">
      <c r="A265" s="70">
        <v>98</v>
      </c>
      <c r="B265" s="59" t="s">
        <v>144</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59" t="s">
        <v>140</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59" t="s">
        <v>142</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59">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59" t="s">
        <v>142</v>
      </c>
      <c r="C269" s="1">
        <v>12.977435</v>
      </c>
      <c r="D269" s="69">
        <v>0.2563756564331291</v>
      </c>
      <c r="E269" t="b">
        <f>EXACT(Anketa!$E$5,'Biotopi poligonos'!A269)</f>
        <v>0</v>
      </c>
      <c r="F269" t="str">
        <f>IF(E269=TRUE,COUNTIF($E$3:E269,TRUE),"")</f>
        <v/>
      </c>
      <c r="G269" t="str">
        <f>IFERROR(INDEX($B$3:$B$1772,MATCH(ROWS($F$3:F269),$F$3:$F$1772,0)),"")</f>
        <v/>
      </c>
    </row>
    <row r="270" spans="1:7">
      <c r="A270" s="70">
        <v>103</v>
      </c>
      <c r="B270" s="59" t="s">
        <v>146</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59">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59" t="s">
        <v>140</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59" t="s">
        <v>141</v>
      </c>
      <c r="C273" s="1">
        <v>10.355324</v>
      </c>
      <c r="D273" s="69">
        <v>9.9433082470283245E-3</v>
      </c>
      <c r="E273" t="b">
        <f>EXACT(Anketa!$E$5,'Biotopi poligonos'!A273)</f>
        <v>0</v>
      </c>
      <c r="F273" t="str">
        <f>IF(E273=TRUE,COUNTIF($E$3:E273,TRUE),"")</f>
        <v/>
      </c>
      <c r="G273" t="str">
        <f>IFERROR(INDEX($B$3:$B$1772,MATCH(ROWS($F$3:F273),$F$3:$F$1772,0)),"")</f>
        <v/>
      </c>
    </row>
    <row r="274" spans="1:7">
      <c r="A274" s="70">
        <v>103</v>
      </c>
      <c r="B274" s="59">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59" t="s">
        <v>142</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59" t="s">
        <v>143</v>
      </c>
      <c r="C276" s="1">
        <v>199.983217</v>
      </c>
      <c r="D276" s="69">
        <v>0.19202632103673001</v>
      </c>
      <c r="E276" t="b">
        <f>EXACT(Anketa!$E$5,'Biotopi poligonos'!A276)</f>
        <v>0</v>
      </c>
      <c r="F276" t="str">
        <f>IF(E276=TRUE,COUNTIF($E$3:E276,TRUE),"")</f>
        <v/>
      </c>
      <c r="G276" t="str">
        <f>IFERROR(INDEX($B$3:$B$1772,MATCH(ROWS($F$3:F276),$F$3:$F$1772,0)),"")</f>
        <v/>
      </c>
    </row>
    <row r="277" spans="1:7">
      <c r="A277" s="70">
        <v>103</v>
      </c>
      <c r="B277" s="59" t="s">
        <v>144</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59" t="s">
        <v>147</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59">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59" t="s">
        <v>146</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59">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59" t="s">
        <v>140</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59">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59" t="s">
        <v>142</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59" t="s">
        <v>143</v>
      </c>
      <c r="C285" s="1">
        <v>141.937376</v>
      </c>
      <c r="D285" s="69">
        <v>9.2990858228869835E-2</v>
      </c>
      <c r="E285" t="b">
        <f>EXACT(Anketa!$E$5,'Biotopi poligonos'!A285)</f>
        <v>0</v>
      </c>
      <c r="F285" t="str">
        <f>IF(E285=TRUE,COUNTIF($E$3:E285,TRUE),"")</f>
        <v/>
      </c>
      <c r="G285" t="str">
        <f>IFERROR(INDEX($B$3:$B$1772,MATCH(ROWS($F$3:F285),$F$3:$F$1772,0)),"")</f>
        <v/>
      </c>
    </row>
    <row r="286" spans="1:7">
      <c r="A286" s="70">
        <v>104</v>
      </c>
      <c r="B286" s="59" t="s">
        <v>144</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59">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59" t="s">
        <v>145</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59">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59">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59" t="s">
        <v>149</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59" t="s">
        <v>146</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59">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59" t="s">
        <v>140</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59" t="s">
        <v>141</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59">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59" t="s">
        <v>142</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59" t="s">
        <v>143</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59" t="s">
        <v>144</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59" t="s">
        <v>141</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59">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59" t="s">
        <v>140</v>
      </c>
      <c r="C302" s="1">
        <v>13.845748</v>
      </c>
      <c r="D302" s="69">
        <v>2.6053495098864701E-2</v>
      </c>
      <c r="E302" t="b">
        <f>EXACT(Anketa!$E$5,'Biotopi poligonos'!A302)</f>
        <v>0</v>
      </c>
      <c r="F302" t="str">
        <f>IF(E302=TRUE,COUNTIF($E$3:E302,TRUE),"")</f>
        <v/>
      </c>
      <c r="G302" t="str">
        <f>IFERROR(INDEX($B$3:$B$1772,MATCH(ROWS($F$3:F302),$F$3:$F$1772,0)),"")</f>
        <v/>
      </c>
    </row>
    <row r="303" spans="1:7">
      <c r="A303" s="70">
        <v>108</v>
      </c>
      <c r="B303" s="59">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59" t="s">
        <v>142</v>
      </c>
      <c r="C304" s="1">
        <v>161.523898</v>
      </c>
      <c r="D304" s="69">
        <v>0.30393894825274315</v>
      </c>
      <c r="E304" t="b">
        <f>EXACT(Anketa!$E$5,'Biotopi poligonos'!A304)</f>
        <v>0</v>
      </c>
      <c r="F304" t="str">
        <f>IF(E304=TRUE,COUNTIF($E$3:E304,TRUE),"")</f>
        <v/>
      </c>
      <c r="G304" t="str">
        <f>IFERROR(INDEX($B$3:$B$1772,MATCH(ROWS($F$3:F304),$F$3:$F$1772,0)),"")</f>
        <v/>
      </c>
    </row>
    <row r="305" spans="1:7">
      <c r="A305" s="70">
        <v>108</v>
      </c>
      <c r="B305" s="59" t="s">
        <v>143</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59" t="s">
        <v>144</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59" t="s">
        <v>140</v>
      </c>
      <c r="C307" s="1">
        <v>1.522108</v>
      </c>
      <c r="D307" s="69">
        <v>2.9500457030826488E-2</v>
      </c>
      <c r="E307" t="b">
        <f>EXACT(Anketa!$E$5,'Biotopi poligonos'!A307)</f>
        <v>0</v>
      </c>
      <c r="F307" t="str">
        <f>IF(E307=TRUE,COUNTIF($E$3:E307,TRUE),"")</f>
        <v/>
      </c>
      <c r="G307" t="str">
        <f>IFERROR(INDEX($B$3:$B$1772,MATCH(ROWS($F$3:F307),$F$3:$F$1772,0)),"")</f>
        <v/>
      </c>
    </row>
    <row r="308" spans="1:7">
      <c r="A308" s="70">
        <v>109</v>
      </c>
      <c r="B308" s="59">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59" t="s">
        <v>142</v>
      </c>
      <c r="C309" s="1">
        <v>5.141438</v>
      </c>
      <c r="D309" s="69">
        <v>9.9647837601312433E-2</v>
      </c>
      <c r="E309" t="b">
        <f>EXACT(Anketa!$E$5,'Biotopi poligonos'!A309)</f>
        <v>0</v>
      </c>
      <c r="F309" t="str">
        <f>IF(E309=TRUE,COUNTIF($E$3:E309,TRUE),"")</f>
        <v/>
      </c>
      <c r="G309" t="str">
        <f>IFERROR(INDEX($B$3:$B$1772,MATCH(ROWS($F$3:F309),$F$3:$F$1772,0)),"")</f>
        <v/>
      </c>
    </row>
    <row r="310" spans="1:7">
      <c r="A310" s="70">
        <v>110</v>
      </c>
      <c r="B310" s="59">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59" t="s">
        <v>140</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59">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59" t="s">
        <v>142</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59" t="s">
        <v>143</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59" t="s">
        <v>144</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59">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59" t="s">
        <v>140</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59" t="s">
        <v>142</v>
      </c>
      <c r="C318" s="1">
        <v>9.184037</v>
      </c>
      <c r="D318" s="69">
        <v>8.7927823649128808E-2</v>
      </c>
      <c r="E318" t="b">
        <f>EXACT(Anketa!$E$5,'Biotopi poligonos'!A318)</f>
        <v>0</v>
      </c>
      <c r="F318" t="str">
        <f>IF(E318=TRUE,COUNTIF($E$3:E318,TRUE),"")</f>
        <v/>
      </c>
      <c r="G318" t="str">
        <f>IFERROR(INDEX($B$3:$B$1772,MATCH(ROWS($F$3:F318),$F$3:$F$1772,0)),"")</f>
        <v/>
      </c>
    </row>
    <row r="319" spans="1:7">
      <c r="A319" s="70">
        <v>111</v>
      </c>
      <c r="B319" s="59" t="s">
        <v>143</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59" t="s">
        <v>142</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59" t="s">
        <v>144</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59" t="s">
        <v>140</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59">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59" t="s">
        <v>142</v>
      </c>
      <c r="C324" s="1">
        <v>190.481188</v>
      </c>
      <c r="D324" s="69">
        <v>0.37696895760937882</v>
      </c>
      <c r="E324" t="b">
        <f>EXACT(Anketa!$E$5,'Biotopi poligonos'!A324)</f>
        <v>0</v>
      </c>
      <c r="F324" t="str">
        <f>IF(E324=TRUE,COUNTIF($E$3:E324,TRUE),"")</f>
        <v/>
      </c>
      <c r="G324" t="str">
        <f>IFERROR(INDEX($B$3:$B$1772,MATCH(ROWS($F$3:F324),$F$3:$F$1772,0)),"")</f>
        <v/>
      </c>
    </row>
    <row r="325" spans="1:7">
      <c r="A325" s="70">
        <v>116</v>
      </c>
      <c r="B325" s="59" t="s">
        <v>143</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59">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59">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59">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59" t="s">
        <v>145</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59">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59">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59">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59">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59">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59" t="s">
        <v>148</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59" t="s">
        <v>145</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59">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59">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59">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59" t="s">
        <v>140</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59" t="s">
        <v>141</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59" t="s">
        <v>142</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59" t="s">
        <v>145</v>
      </c>
      <c r="C343" s="1">
        <v>14.794632</v>
      </c>
      <c r="D343" s="69">
        <v>0.66338221155204269</v>
      </c>
      <c r="E343" t="b">
        <f>EXACT(Anketa!$E$5,'Biotopi poligonos'!A343)</f>
        <v>0</v>
      </c>
      <c r="F343" t="str">
        <f>IF(E343=TRUE,COUNTIF($E$3:E343,TRUE),"")</f>
        <v/>
      </c>
      <c r="G343" t="str">
        <f>IFERROR(INDEX($B$3:$B$1772,MATCH(ROWS($F$3:F343),$F$3:$F$1772,0)),"")</f>
        <v/>
      </c>
    </row>
    <row r="344" spans="1:7">
      <c r="A344" s="71">
        <v>135</v>
      </c>
      <c r="B344" s="59">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59" t="s">
        <v>146</v>
      </c>
      <c r="C345" s="1">
        <v>31.573079</v>
      </c>
      <c r="D345" s="69">
        <v>0.13097864548971602</v>
      </c>
      <c r="E345" t="b">
        <f>EXACT(Anketa!$E$5,'Biotopi poligonos'!A345)</f>
        <v>0</v>
      </c>
      <c r="F345" t="str">
        <f>IF(E345=TRUE,COUNTIF($E$3:E345,TRUE),"")</f>
        <v/>
      </c>
      <c r="G345" t="str">
        <f>IFERROR(INDEX($B$3:$B$1772,MATCH(ROWS($F$3:F345),$F$3:$F$1772,0)),"")</f>
        <v/>
      </c>
    </row>
    <row r="346" spans="1:7">
      <c r="A346" s="70">
        <v>136</v>
      </c>
      <c r="B346" s="59" t="s">
        <v>140</v>
      </c>
      <c r="C346" s="1">
        <v>16.145764</v>
      </c>
      <c r="D346" s="69">
        <v>6.6979539724859247E-2</v>
      </c>
      <c r="E346" t="b">
        <f>EXACT(Anketa!$E$5,'Biotopi poligonos'!A346)</f>
        <v>0</v>
      </c>
      <c r="F346" t="str">
        <f>IF(E346=TRUE,COUNTIF($E$3:E346,TRUE),"")</f>
        <v/>
      </c>
      <c r="G346" t="str">
        <f>IFERROR(INDEX($B$3:$B$1772,MATCH(ROWS($F$3:F346),$F$3:$F$1772,0)),"")</f>
        <v/>
      </c>
    </row>
    <row r="347" spans="1:7">
      <c r="A347" s="70">
        <v>136</v>
      </c>
      <c r="B347" s="59">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59" t="s">
        <v>142</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59" t="s">
        <v>143</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59">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59" t="s">
        <v>149</v>
      </c>
      <c r="C351" s="1">
        <v>0.394067</v>
      </c>
      <c r="D351" s="69">
        <v>3.0569111720338011E-3</v>
      </c>
      <c r="E351" t="b">
        <f>EXACT(Anketa!$E$5,'Biotopi poligonos'!A351)</f>
        <v>0</v>
      </c>
      <c r="F351" t="str">
        <f>IF(E351=TRUE,COUNTIF($E$3:E351,TRUE),"")</f>
        <v/>
      </c>
      <c r="G351" t="str">
        <f>IFERROR(INDEX($B$3:$B$1772,MATCH(ROWS($F$3:F351),$F$3:$F$1772,0)),"")</f>
        <v/>
      </c>
    </row>
    <row r="352" spans="1:7">
      <c r="A352" s="70">
        <v>137</v>
      </c>
      <c r="B352" s="59">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59">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59">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59">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59" t="s">
        <v>140</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59" t="s">
        <v>141</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59">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59" t="s">
        <v>150</v>
      </c>
      <c r="C359" s="1">
        <v>103.286377</v>
      </c>
      <c r="D359" s="69">
        <v>9.0114578104975085E-2</v>
      </c>
      <c r="E359" t="b">
        <f>EXACT(Anketa!$E$5,'Biotopi poligonos'!A359)</f>
        <v>0</v>
      </c>
      <c r="F359" t="str">
        <f>IF(E359=TRUE,COUNTIF($E$3:E359,TRUE),"")</f>
        <v/>
      </c>
      <c r="G359" t="str">
        <f>IFERROR(INDEX($B$3:$B$1772,MATCH(ROWS($F$3:F359),$F$3:$F$1772,0)),"")</f>
        <v/>
      </c>
    </row>
    <row r="360" spans="1:7">
      <c r="A360" s="70">
        <v>138</v>
      </c>
      <c r="B360" s="59" t="s">
        <v>143</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59" t="s">
        <v>144</v>
      </c>
      <c r="C361" s="1">
        <v>0.426398</v>
      </c>
      <c r="D361" s="69">
        <v>3.7202075424530736E-4</v>
      </c>
      <c r="E361" t="b">
        <f>EXACT(Anketa!$E$5,'Biotopi poligonos'!A361)</f>
        <v>0</v>
      </c>
      <c r="F361" t="str">
        <f>IF(E361=TRUE,COUNTIF($E$3:E361,TRUE),"")</f>
        <v/>
      </c>
      <c r="G361" t="str">
        <f>IFERROR(INDEX($B$3:$B$1772,MATCH(ROWS($F$3:F361),$F$3:$F$1772,0)),"")</f>
        <v/>
      </c>
    </row>
    <row r="362" spans="1:7">
      <c r="A362" s="70">
        <v>139</v>
      </c>
      <c r="B362" s="59">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59" t="s">
        <v>148</v>
      </c>
      <c r="C363" s="1">
        <v>1.623394</v>
      </c>
      <c r="D363" s="69">
        <v>1.0542061554693722E-3</v>
      </c>
      <c r="E363" t="b">
        <f>EXACT(Anketa!$E$5,'Biotopi poligonos'!A363)</f>
        <v>0</v>
      </c>
      <c r="F363" t="str">
        <f>IF(E363=TRUE,COUNTIF($E$3:E363,TRUE),"")</f>
        <v/>
      </c>
      <c r="G363" t="str">
        <f>IFERROR(INDEX($B$3:$B$1772,MATCH(ROWS($F$3:F363),$F$3:$F$1772,0)),"")</f>
        <v/>
      </c>
    </row>
    <row r="364" spans="1:7">
      <c r="A364" s="70">
        <v>139</v>
      </c>
      <c r="B364" s="59" t="s">
        <v>145</v>
      </c>
      <c r="C364" s="1">
        <v>17.119553</v>
      </c>
      <c r="D364" s="69">
        <v>1.1117164503185398E-2</v>
      </c>
      <c r="E364" t="b">
        <f>EXACT(Anketa!$E$5,'Biotopi poligonos'!A364)</f>
        <v>0</v>
      </c>
      <c r="F364" t="str">
        <f>IF(E364=TRUE,COUNTIF($E$3:E364,TRUE),"")</f>
        <v/>
      </c>
      <c r="G364" t="str">
        <f>IFERROR(INDEX($B$3:$B$1772,MATCH(ROWS($F$3:F364),$F$3:$F$1772,0)),"")</f>
        <v/>
      </c>
    </row>
    <row r="365" spans="1:7">
      <c r="A365" s="70">
        <v>139</v>
      </c>
      <c r="B365" s="59">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59">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59" t="s">
        <v>140</v>
      </c>
      <c r="C367" s="1">
        <v>111.054535</v>
      </c>
      <c r="D367" s="69">
        <v>7.2117042683285046E-2</v>
      </c>
      <c r="E367" t="b">
        <f>EXACT(Anketa!$E$5,'Biotopi poligonos'!A367)</f>
        <v>0</v>
      </c>
      <c r="F367" t="str">
        <f>IF(E367=TRUE,COUNTIF($E$3:E367,TRUE),"")</f>
        <v/>
      </c>
      <c r="G367" t="str">
        <f>IFERROR(INDEX($B$3:$B$1772,MATCH(ROWS($F$3:F367),$F$3:$F$1772,0)),"")</f>
        <v/>
      </c>
    </row>
    <row r="368" spans="1:7">
      <c r="A368" s="70">
        <v>139</v>
      </c>
      <c r="B368" s="59">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59" t="s">
        <v>142</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59" t="s">
        <v>150</v>
      </c>
      <c r="C370" s="1">
        <v>0.115245</v>
      </c>
      <c r="D370" s="69">
        <v>7.4838263777658289E-5</v>
      </c>
      <c r="E370" t="b">
        <f>EXACT(Anketa!$E$5,'Biotopi poligonos'!A370)</f>
        <v>0</v>
      </c>
      <c r="F370" t="str">
        <f>IF(E370=TRUE,COUNTIF($E$3:E370,TRUE),"")</f>
        <v/>
      </c>
      <c r="G370" t="str">
        <f>IFERROR(INDEX($B$3:$B$1772,MATCH(ROWS($F$3:F370),$F$3:$F$1772,0)),"")</f>
        <v/>
      </c>
    </row>
    <row r="371" spans="1:7">
      <c r="A371" s="70">
        <v>139</v>
      </c>
      <c r="B371" s="59" t="s">
        <v>143</v>
      </c>
      <c r="C371" s="1">
        <v>14.264262</v>
      </c>
      <c r="D371" s="69">
        <v>9.2629840960529973E-3</v>
      </c>
      <c r="E371" t="b">
        <f>EXACT(Anketa!$E$5,'Biotopi poligonos'!A371)</f>
        <v>0</v>
      </c>
      <c r="F371" t="str">
        <f>IF(E371=TRUE,COUNTIF($E$3:E371,TRUE),"")</f>
        <v/>
      </c>
      <c r="G371" t="str">
        <f>IFERROR(INDEX($B$3:$B$1772,MATCH(ROWS($F$3:F371),$F$3:$F$1772,0)),"")</f>
        <v/>
      </c>
    </row>
    <row r="372" spans="1:7">
      <c r="A372" s="70">
        <v>139</v>
      </c>
      <c r="B372" s="59" t="s">
        <v>144</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59">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59" t="s">
        <v>140</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59" t="s">
        <v>141</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59">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59" t="s">
        <v>142</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59" t="s">
        <v>143</v>
      </c>
      <c r="C378" s="1">
        <v>108.052921</v>
      </c>
      <c r="D378" s="69">
        <v>0.1992691334040686</v>
      </c>
      <c r="E378" t="b">
        <f>EXACT(Anketa!$E$5,'Biotopi poligonos'!A378)</f>
        <v>0</v>
      </c>
      <c r="F378" t="str">
        <f>IF(E378=TRUE,COUNTIF($E$3:E378,TRUE),"")</f>
        <v/>
      </c>
      <c r="G378" t="str">
        <f>IFERROR(INDEX($B$3:$B$1772,MATCH(ROWS($F$3:F378),$F$3:$F$1772,0)),"")</f>
        <v/>
      </c>
    </row>
    <row r="379" spans="1:7">
      <c r="A379" s="70">
        <v>140</v>
      </c>
      <c r="B379" s="59" t="s">
        <v>144</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59" t="s">
        <v>147</v>
      </c>
      <c r="C380" s="1">
        <v>26.115074</v>
      </c>
      <c r="D380" s="69">
        <v>4.8160920747002511E-2</v>
      </c>
      <c r="E380" t="b">
        <f>EXACT(Anketa!$E$5,'Biotopi poligonos'!A380)</f>
        <v>0</v>
      </c>
      <c r="F380" t="str">
        <f>IF(E380=TRUE,COUNTIF($E$3:E380,TRUE),"")</f>
        <v/>
      </c>
      <c r="G380" t="str">
        <f>IFERROR(INDEX($B$3:$B$1772,MATCH(ROWS($F$3:F380),$F$3:$F$1772,0)),"")</f>
        <v/>
      </c>
    </row>
    <row r="381" spans="1:7">
      <c r="A381" s="70">
        <v>141</v>
      </c>
      <c r="B381" s="59" t="s">
        <v>142</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59" t="s">
        <v>143</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59">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59">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59" t="s">
        <v>140</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59" t="s">
        <v>141</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59">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59" t="s">
        <v>142</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59" t="s">
        <v>143</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59" t="s">
        <v>144</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59" t="s">
        <v>145</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59">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59">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59" t="s">
        <v>142</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59" t="s">
        <v>142</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59" t="s">
        <v>144</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59">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59">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59" t="s">
        <v>145</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59">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59">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59" t="s">
        <v>145</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59">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59">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59">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59">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59">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59" t="s">
        <v>143</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59">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59">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59" t="s">
        <v>146</v>
      </c>
      <c r="C411" s="1">
        <v>16.918637</v>
      </c>
      <c r="D411" s="69">
        <v>2.9477983027722414E-2</v>
      </c>
      <c r="E411" t="b">
        <f>EXACT(Anketa!$E$5,'Biotopi poligonos'!A411)</f>
        <v>0</v>
      </c>
      <c r="F411" t="str">
        <f>IF(E411=TRUE,COUNTIF($E$3:E411,TRUE),"")</f>
        <v/>
      </c>
      <c r="G411" t="str">
        <f>IFERROR(INDEX($B$3:$B$1772,MATCH(ROWS($F$3:F411),$F$3:$F$1772,0)),"")</f>
        <v/>
      </c>
    </row>
    <row r="412" spans="1:7">
      <c r="A412" s="70">
        <v>152</v>
      </c>
      <c r="B412" s="59" t="s">
        <v>140</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59" t="s">
        <v>141</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59">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59" t="s">
        <v>142</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59" t="s">
        <v>143</v>
      </c>
      <c r="C416" s="1">
        <v>58.902611</v>
      </c>
      <c r="D416" s="69">
        <v>0.1026282535257737</v>
      </c>
      <c r="E416" t="b">
        <f>EXACT(Anketa!$E$5,'Biotopi poligonos'!A416)</f>
        <v>0</v>
      </c>
      <c r="F416" t="str">
        <f>IF(E416=TRUE,COUNTIF($E$3:E416,TRUE),"")</f>
        <v/>
      </c>
      <c r="G416" t="str">
        <f>IFERROR(INDEX($B$3:$B$1772,MATCH(ROWS($F$3:F416),$F$3:$F$1772,0)),"")</f>
        <v/>
      </c>
    </row>
    <row r="417" spans="1:7">
      <c r="A417" s="70">
        <v>152</v>
      </c>
      <c r="B417" s="59" t="s">
        <v>144</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59" t="s">
        <v>147</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59">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59">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59" t="s">
        <v>145</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59">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59">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59" t="s">
        <v>140</v>
      </c>
      <c r="C424" s="1">
        <v>15.259287</v>
      </c>
      <c r="D424" s="69">
        <v>6.7234997551888442E-2</v>
      </c>
      <c r="E424" t="b">
        <f>EXACT(Anketa!$E$5,'Biotopi poligonos'!A424)</f>
        <v>0</v>
      </c>
      <c r="F424" t="str">
        <f>IF(E424=TRUE,COUNTIF($E$3:E424,TRUE),"")</f>
        <v/>
      </c>
      <c r="G424" t="str">
        <f>IFERROR(INDEX($B$3:$B$1772,MATCH(ROWS($F$3:F424),$F$3:$F$1772,0)),"")</f>
        <v/>
      </c>
    </row>
    <row r="425" spans="1:7">
      <c r="A425" s="70">
        <v>154</v>
      </c>
      <c r="B425" s="59">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59" t="s">
        <v>142</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59" t="s">
        <v>143</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59" t="s">
        <v>144</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59">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59">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59" t="s">
        <v>145</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59">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59">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59" t="s">
        <v>145</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59">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59" t="s">
        <v>140</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59">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59" t="s">
        <v>142</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59" t="s">
        <v>143</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59" t="s">
        <v>148</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59" t="s">
        <v>145</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59">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59" t="s">
        <v>140</v>
      </c>
      <c r="C443" s="1">
        <v>3.256866</v>
      </c>
      <c r="D443" s="69">
        <v>1.4027854555959327E-2</v>
      </c>
      <c r="E443" t="b">
        <f>EXACT(Anketa!$E$5,'Biotopi poligonos'!A443)</f>
        <v>0</v>
      </c>
      <c r="F443" t="str">
        <f>IF(E443=TRUE,COUNTIF($E$3:E443,TRUE),"")</f>
        <v/>
      </c>
      <c r="G443" t="str">
        <f>IFERROR(INDEX($B$3:$B$1772,MATCH(ROWS($F$3:F443),$F$3:$F$1772,0)),"")</f>
        <v/>
      </c>
    </row>
    <row r="444" spans="1:7">
      <c r="A444" s="70">
        <v>161</v>
      </c>
      <c r="B444" s="59" t="s">
        <v>142</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59" t="s">
        <v>143</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59" t="s">
        <v>144</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59">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59" t="s">
        <v>140</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59">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59" t="s">
        <v>142</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59" t="s">
        <v>143</v>
      </c>
      <c r="C451" s="1">
        <v>2.840049</v>
      </c>
      <c r="D451" s="69">
        <v>3.6945217133246576E-2</v>
      </c>
      <c r="E451" t="b">
        <f>EXACT(Anketa!$E$5,'Biotopi poligonos'!A451)</f>
        <v>0</v>
      </c>
      <c r="F451" t="str">
        <f>IF(E451=TRUE,COUNTIF($E$3:E451,TRUE),"")</f>
        <v/>
      </c>
      <c r="G451" t="str">
        <f>IFERROR(INDEX($B$3:$B$1772,MATCH(ROWS($F$3:F451),$F$3:$F$1772,0)),"")</f>
        <v/>
      </c>
    </row>
    <row r="452" spans="1:7">
      <c r="A452" s="70">
        <v>164</v>
      </c>
      <c r="B452" s="59">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59" t="s">
        <v>140</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59">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59" t="s">
        <v>142</v>
      </c>
      <c r="C455" s="1">
        <v>50.36412</v>
      </c>
      <c r="D455" s="69">
        <v>0.24714341701164011</v>
      </c>
      <c r="E455" t="b">
        <f>EXACT(Anketa!$E$5,'Biotopi poligonos'!A455)</f>
        <v>0</v>
      </c>
      <c r="F455" t="str">
        <f>IF(E455=TRUE,COUNTIF($E$3:E455,TRUE),"")</f>
        <v/>
      </c>
      <c r="G455" t="str">
        <f>IFERROR(INDEX($B$3:$B$1772,MATCH(ROWS($F$3:F455),$F$3:$F$1772,0)),"")</f>
        <v/>
      </c>
    </row>
    <row r="456" spans="1:7">
      <c r="A456" s="70">
        <v>164</v>
      </c>
      <c r="B456" s="59" t="s">
        <v>143</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59" t="s">
        <v>144</v>
      </c>
      <c r="C457" s="1">
        <v>1.616565</v>
      </c>
      <c r="D457" s="69">
        <v>7.93269887216181E-3</v>
      </c>
      <c r="E457" t="b">
        <f>EXACT(Anketa!$E$5,'Biotopi poligonos'!A457)</f>
        <v>0</v>
      </c>
      <c r="F457" t="str">
        <f>IF(E457=TRUE,COUNTIF($E$3:E457,TRUE),"")</f>
        <v/>
      </c>
      <c r="G457" t="str">
        <f>IFERROR(INDEX($B$3:$B$1772,MATCH(ROWS($F$3:F457),$F$3:$F$1772,0)),"")</f>
        <v/>
      </c>
    </row>
    <row r="458" spans="1:7">
      <c r="A458" s="70">
        <v>165</v>
      </c>
      <c r="B458" s="59" t="s">
        <v>140</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59" t="s">
        <v>142</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59">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59" t="s">
        <v>145</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59">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59">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59">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59">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59" t="s">
        <v>142</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59" t="s">
        <v>150</v>
      </c>
      <c r="C467" s="1">
        <v>1.08717</v>
      </c>
      <c r="D467" s="69">
        <v>2.0729842067193573E-3</v>
      </c>
      <c r="E467" t="b">
        <f>EXACT(Anketa!$E$5,'Biotopi poligonos'!A467)</f>
        <v>0</v>
      </c>
      <c r="F467" t="str">
        <f>IF(E467=TRUE,COUNTIF($E$3:E467,TRUE),"")</f>
        <v/>
      </c>
      <c r="G467" t="str">
        <f>IFERROR(INDEX($B$3:$B$1772,MATCH(ROWS($F$3:F467),$F$3:$F$1772,0)),"")</f>
        <v/>
      </c>
    </row>
    <row r="468" spans="1:7">
      <c r="A468" s="70">
        <v>167</v>
      </c>
      <c r="B468" s="59">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59">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59">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59" t="s">
        <v>145</v>
      </c>
      <c r="C471" s="1">
        <v>1.830236</v>
      </c>
      <c r="D471" s="69">
        <v>6.7320716507563204E-3</v>
      </c>
      <c r="E471" t="b">
        <f>EXACT(Anketa!$E$5,'Biotopi poligonos'!A471)</f>
        <v>0</v>
      </c>
      <c r="F471" t="str">
        <f>IF(E471=TRUE,COUNTIF($E$3:E471,TRUE),"")</f>
        <v/>
      </c>
      <c r="G471" t="str">
        <f>IFERROR(INDEX($B$3:$B$1772,MATCH(ROWS($F$3:F471),$F$3:$F$1772,0)),"")</f>
        <v/>
      </c>
    </row>
    <row r="472" spans="1:7">
      <c r="A472" s="70">
        <v>168</v>
      </c>
      <c r="B472" s="59">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59" t="s">
        <v>141</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59">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59" t="s">
        <v>142</v>
      </c>
      <c r="C475" s="1">
        <v>21.420652</v>
      </c>
      <c r="D475" s="69">
        <v>7.879058442185416E-2</v>
      </c>
      <c r="E475" t="b">
        <f>EXACT(Anketa!$E$5,'Biotopi poligonos'!A475)</f>
        <v>0</v>
      </c>
      <c r="F475" t="str">
        <f>IF(E475=TRUE,COUNTIF($E$3:E475,TRUE),"")</f>
        <v/>
      </c>
      <c r="G475" t="str">
        <f>IFERROR(INDEX($B$3:$B$1772,MATCH(ROWS($F$3:F475),$F$3:$F$1772,0)),"")</f>
        <v/>
      </c>
    </row>
    <row r="476" spans="1:7">
      <c r="A476" s="70">
        <v>170</v>
      </c>
      <c r="B476" s="59">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59">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59">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59" t="s">
        <v>150</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59">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59" t="s">
        <v>146</v>
      </c>
      <c r="C481" s="1">
        <v>10.915117</v>
      </c>
      <c r="D481" s="69">
        <v>6.8666052208023354E-2</v>
      </c>
      <c r="E481" t="b">
        <f>EXACT(Anketa!$E$5,'Biotopi poligonos'!A481)</f>
        <v>0</v>
      </c>
      <c r="F481" t="str">
        <f>IF(E481=TRUE,COUNTIF($E$3:E481,TRUE),"")</f>
        <v/>
      </c>
      <c r="G481" t="str">
        <f>IFERROR(INDEX($B$3:$B$1772,MATCH(ROWS($F$3:F481),$F$3:$F$1772,0)),"")</f>
        <v/>
      </c>
    </row>
    <row r="482" spans="1:7">
      <c r="A482" s="70">
        <v>171</v>
      </c>
      <c r="B482" s="59" t="s">
        <v>142</v>
      </c>
      <c r="C482" s="1">
        <v>25.468826</v>
      </c>
      <c r="D482" s="69">
        <v>0.16022217038929246</v>
      </c>
      <c r="E482" t="b">
        <f>EXACT(Anketa!$E$5,'Biotopi poligonos'!A482)</f>
        <v>0</v>
      </c>
      <c r="F482" t="str">
        <f>IF(E482=TRUE,COUNTIF($E$3:E482,TRUE),"")</f>
        <v/>
      </c>
      <c r="G482" t="str">
        <f>IFERROR(INDEX($B$3:$B$1772,MATCH(ROWS($F$3:F482),$F$3:$F$1772,0)),"")</f>
        <v/>
      </c>
    </row>
    <row r="483" spans="1:7">
      <c r="A483" s="70">
        <v>171</v>
      </c>
      <c r="B483" s="59" t="s">
        <v>143</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59">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59">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59">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59" t="s">
        <v>140</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59">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59" t="s">
        <v>142</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59" t="s">
        <v>143</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59">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59" t="s">
        <v>139</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59" t="s">
        <v>148</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59" t="s">
        <v>145</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59" t="s">
        <v>140</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59">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59" t="s">
        <v>142</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59" t="s">
        <v>144</v>
      </c>
      <c r="C498" s="1">
        <v>19.202002</v>
      </c>
      <c r="D498" s="69">
        <v>7.1860030417125478E-2</v>
      </c>
      <c r="E498" t="b">
        <f>EXACT(Anketa!$E$5,'Biotopi poligonos'!A498)</f>
        <v>0</v>
      </c>
      <c r="F498" t="str">
        <f>IF(E498=TRUE,COUNTIF($E$3:E498,TRUE),"")</f>
        <v/>
      </c>
      <c r="G498" t="str">
        <f>IFERROR(INDEX($B$3:$B$1772,MATCH(ROWS($F$3:F498),$F$3:$F$1772,0)),"")</f>
        <v/>
      </c>
    </row>
    <row r="499" spans="1:7">
      <c r="A499" s="70">
        <v>179</v>
      </c>
      <c r="B499" s="59" t="s">
        <v>140</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59" t="s">
        <v>141</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59" t="s">
        <v>142</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59" t="s">
        <v>144</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59">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59">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59" t="s">
        <v>146</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59" t="s">
        <v>140</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59" t="s">
        <v>142</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59" t="s">
        <v>143</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59" t="s">
        <v>145</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59" t="s">
        <v>145</v>
      </c>
      <c r="C510" s="1">
        <v>1.714904</v>
      </c>
      <c r="D510" s="69">
        <v>2.5581339010888621E-2</v>
      </c>
      <c r="E510" t="b">
        <f>EXACT(Anketa!$E$5,'Biotopi poligonos'!A510)</f>
        <v>0</v>
      </c>
      <c r="F510" t="str">
        <f>IF(E510=TRUE,COUNTIF($E$3:E510,TRUE),"")</f>
        <v/>
      </c>
      <c r="G510" t="str">
        <f>IFERROR(INDEX($B$3:$B$1772,MATCH(ROWS($F$3:F510),$F$3:$F$1772,0)),"")</f>
        <v/>
      </c>
    </row>
    <row r="511" spans="1:7">
      <c r="A511" s="70">
        <v>186</v>
      </c>
      <c r="B511" s="59">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59">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59">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59">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59" t="s">
        <v>140</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59" t="s">
        <v>141</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59">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59" t="s">
        <v>142</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59" t="s">
        <v>143</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59" t="s">
        <v>144</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59" t="s">
        <v>140</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59" t="s">
        <v>141</v>
      </c>
      <c r="C522" s="1">
        <v>1.5256E-2</v>
      </c>
      <c r="D522" s="69">
        <v>1.643306459269385E-4</v>
      </c>
      <c r="E522" t="b">
        <f>EXACT(Anketa!$E$5,'Biotopi poligonos'!A522)</f>
        <v>0</v>
      </c>
      <c r="F522" t="str">
        <f>IF(E522=TRUE,COUNTIF($E$3:E522,TRUE),"")</f>
        <v/>
      </c>
      <c r="G522" t="str">
        <f>IFERROR(INDEX($B$3:$B$1772,MATCH(ROWS($F$3:F522),$F$3:$F$1772,0)),"")</f>
        <v/>
      </c>
    </row>
    <row r="523" spans="1:7">
      <c r="A523" s="70">
        <v>194</v>
      </c>
      <c r="B523" s="59" t="s">
        <v>142</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59">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59">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59">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59">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59" t="s">
        <v>139</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59">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59" t="s">
        <v>145</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59">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59">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59" t="s">
        <v>146</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59">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59">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59" t="s">
        <v>140</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59" t="s">
        <v>141</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59">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59">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59">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59" t="s">
        <v>142</v>
      </c>
      <c r="C541" s="1">
        <v>108.543648</v>
      </c>
      <c r="D541" s="69">
        <v>4.938474220865309E-2</v>
      </c>
      <c r="E541" t="b">
        <f>EXACT(Anketa!$E$5,'Biotopi poligonos'!A541)</f>
        <v>0</v>
      </c>
      <c r="F541" t="str">
        <f>IF(E541=TRUE,COUNTIF($E$3:E541,TRUE),"")</f>
        <v/>
      </c>
      <c r="G541" t="str">
        <f>IFERROR(INDEX($B$3:$B$1772,MATCH(ROWS($F$3:F541),$F$3:$F$1772,0)),"")</f>
        <v/>
      </c>
    </row>
    <row r="542" spans="1:7">
      <c r="A542" s="70">
        <v>199</v>
      </c>
      <c r="B542" s="59">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59" t="s">
        <v>150</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59" t="s">
        <v>143</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59" t="s">
        <v>144</v>
      </c>
      <c r="C545" s="1">
        <v>12.077688</v>
      </c>
      <c r="D545" s="69">
        <v>5.4950567752849334E-3</v>
      </c>
      <c r="E545" t="b">
        <f>EXACT(Anketa!$E$5,'Biotopi poligonos'!A545)</f>
        <v>0</v>
      </c>
      <c r="F545" t="str">
        <f>IF(E545=TRUE,COUNTIF($E$3:E545,TRUE),"")</f>
        <v/>
      </c>
      <c r="G545" t="str">
        <f>IFERROR(INDEX($B$3:$B$1772,MATCH(ROWS($F$3:F545),$F$3:$F$1772,0)),"")</f>
        <v/>
      </c>
    </row>
    <row r="546" spans="1:7">
      <c r="A546" s="70">
        <v>206</v>
      </c>
      <c r="B546" s="59">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59" t="s">
        <v>145</v>
      </c>
      <c r="C547" s="1">
        <v>1.756046</v>
      </c>
      <c r="D547" s="69">
        <v>1.2650314577995667E-3</v>
      </c>
      <c r="E547" t="b">
        <f>EXACT(Anketa!$E$5,'Biotopi poligonos'!A547)</f>
        <v>0</v>
      </c>
      <c r="F547" t="str">
        <f>IF(E547=TRUE,COUNTIF($E$3:E547,TRUE),"")</f>
        <v/>
      </c>
      <c r="G547" t="str">
        <f>IFERROR(INDEX($B$3:$B$1772,MATCH(ROWS($F$3:F547),$F$3:$F$1772,0)),"")</f>
        <v/>
      </c>
    </row>
    <row r="548" spans="1:7">
      <c r="A548" s="70">
        <v>206</v>
      </c>
      <c r="B548" s="59">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59">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59" t="s">
        <v>140</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59">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59" t="s">
        <v>142</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59" t="s">
        <v>143</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59" t="s">
        <v>144</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59" t="s">
        <v>140</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59">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59" t="s">
        <v>142</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59" t="s">
        <v>143</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59">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59" t="s">
        <v>140</v>
      </c>
      <c r="C560" s="1">
        <v>17.669476</v>
      </c>
      <c r="D560" s="69">
        <v>7.1248165769035463E-2</v>
      </c>
      <c r="E560" t="b">
        <f>EXACT(Anketa!$E$5,'Biotopi poligonos'!A560)</f>
        <v>0</v>
      </c>
      <c r="F560" t="str">
        <f>IF(E560=TRUE,COUNTIF($E$3:E560,TRUE),"")</f>
        <v/>
      </c>
      <c r="G560" t="str">
        <f>IFERROR(INDEX($B$3:$B$1772,MATCH(ROWS($F$3:F560),$F$3:$F$1772,0)),"")</f>
        <v/>
      </c>
    </row>
    <row r="561" spans="1:7">
      <c r="A561" s="70">
        <v>212</v>
      </c>
      <c r="B561" s="59" t="s">
        <v>142</v>
      </c>
      <c r="C561" s="1">
        <v>22.599397</v>
      </c>
      <c r="D561" s="69">
        <v>9.1126957230437552E-2</v>
      </c>
      <c r="E561" t="b">
        <f>EXACT(Anketa!$E$5,'Biotopi poligonos'!A561)</f>
        <v>0</v>
      </c>
      <c r="F561" t="str">
        <f>IF(E561=TRUE,COUNTIF($E$3:E561,TRUE),"")</f>
        <v/>
      </c>
      <c r="G561" t="str">
        <f>IFERROR(INDEX($B$3:$B$1772,MATCH(ROWS($F$3:F561),$F$3:$F$1772,0)),"")</f>
        <v/>
      </c>
    </row>
    <row r="562" spans="1:7">
      <c r="A562" s="70">
        <v>212</v>
      </c>
      <c r="B562" s="59" t="s">
        <v>143</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59">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59" t="s">
        <v>145</v>
      </c>
      <c r="C564" s="1">
        <v>1.770124</v>
      </c>
      <c r="D564" s="69">
        <v>0.89037307539472954</v>
      </c>
      <c r="E564" t="b">
        <f>EXACT(Anketa!$E$5,'Biotopi poligonos'!A564)</f>
        <v>0</v>
      </c>
      <c r="F564" t="str">
        <f>IF(E564=TRUE,COUNTIF($E$3:E564,TRUE),"")</f>
        <v/>
      </c>
      <c r="G564" t="str">
        <f>IFERROR(INDEX($B$3:$B$1772,MATCH(ROWS($F$3:F564),$F$3:$F$1772,0)),"")</f>
        <v/>
      </c>
    </row>
    <row r="565" spans="1:7">
      <c r="A565" s="70">
        <v>215</v>
      </c>
      <c r="B565" s="59">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59">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59">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59" t="s">
        <v>142</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59" t="s">
        <v>146</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59" t="s">
        <v>140</v>
      </c>
      <c r="C570" s="1">
        <v>2.817879</v>
      </c>
      <c r="D570" s="69">
        <v>4.6515014166064211E-2</v>
      </c>
      <c r="E570" t="b">
        <f>EXACT(Anketa!$E$5,'Biotopi poligonos'!A570)</f>
        <v>0</v>
      </c>
      <c r="F570" t="str">
        <f>IF(E570=TRUE,COUNTIF($E$3:E570,TRUE),"")</f>
        <v/>
      </c>
      <c r="G570" t="str">
        <f>IFERROR(INDEX($B$3:$B$1772,MATCH(ROWS($F$3:F570),$F$3:$F$1772,0)),"")</f>
        <v/>
      </c>
    </row>
    <row r="571" spans="1:7">
      <c r="A571" s="70">
        <v>220</v>
      </c>
      <c r="B571" s="59" t="s">
        <v>142</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59" t="s">
        <v>143</v>
      </c>
      <c r="C572" s="1">
        <v>1.203975</v>
      </c>
      <c r="D572" s="69">
        <v>1.9874137314124261E-2</v>
      </c>
      <c r="E572" t="b">
        <f>EXACT(Anketa!$E$5,'Biotopi poligonos'!A572)</f>
        <v>0</v>
      </c>
      <c r="F572" t="str">
        <f>IF(E572=TRUE,COUNTIF($E$3:E572,TRUE),"")</f>
        <v/>
      </c>
      <c r="G572" t="str">
        <f>IFERROR(INDEX($B$3:$B$1772,MATCH(ROWS($F$3:F572),$F$3:$F$1772,0)),"")</f>
        <v/>
      </c>
    </row>
    <row r="573" spans="1:7">
      <c r="A573" s="70">
        <v>224</v>
      </c>
      <c r="B573" s="59">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59" t="s">
        <v>149</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59">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59" t="s">
        <v>145</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59">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59" t="s">
        <v>140</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59" t="s">
        <v>140</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59" t="s">
        <v>142</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59">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59">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59">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59">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59" t="s">
        <v>145</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59">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59">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59">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59" t="s">
        <v>142</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59" t="s">
        <v>150</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59" t="s">
        <v>143</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59" t="s">
        <v>145</v>
      </c>
      <c r="C592" s="1">
        <v>1.672857</v>
      </c>
      <c r="D592" s="69">
        <v>0.4348004750204878</v>
      </c>
      <c r="E592" t="b">
        <f>EXACT(Anketa!$E$5,'Biotopi poligonos'!A592)</f>
        <v>0</v>
      </c>
      <c r="F592" t="str">
        <f>IF(E592=TRUE,COUNTIF($E$3:E592,TRUE),"")</f>
        <v/>
      </c>
      <c r="G592" t="str">
        <f>IFERROR(INDEX($B$3:$B$1772,MATCH(ROWS($F$3:F592),$F$3:$F$1772,0)),"")</f>
        <v/>
      </c>
    </row>
    <row r="593" spans="1:7">
      <c r="A593" s="70">
        <v>250</v>
      </c>
      <c r="B593" s="59">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59">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59" t="s">
        <v>146</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59">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59">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59">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59" t="s">
        <v>140</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59">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59" t="s">
        <v>142</v>
      </c>
      <c r="C601" s="1">
        <v>21.758924</v>
      </c>
      <c r="D601" s="69">
        <v>9.511155078016767E-3</v>
      </c>
      <c r="E601" t="b">
        <f>EXACT(Anketa!$E$5,'Biotopi poligonos'!A601)</f>
        <v>0</v>
      </c>
      <c r="F601" t="str">
        <f>IF(E601=TRUE,COUNTIF($E$3:E601,TRUE),"")</f>
        <v/>
      </c>
      <c r="G601" t="str">
        <f>IFERROR(INDEX($B$3:$B$1772,MATCH(ROWS($F$3:F601),$F$3:$F$1772,0)),"")</f>
        <v/>
      </c>
    </row>
    <row r="602" spans="1:7">
      <c r="A602" s="70">
        <v>250</v>
      </c>
      <c r="B602" s="59" t="s">
        <v>143</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59" t="s">
        <v>144</v>
      </c>
      <c r="C603" s="1">
        <v>106.138858</v>
      </c>
      <c r="D603" s="69">
        <v>4.6394901615613E-2</v>
      </c>
      <c r="E603" t="b">
        <f>EXACT(Anketa!$E$5,'Biotopi poligonos'!A603)</f>
        <v>0</v>
      </c>
      <c r="F603" t="str">
        <f>IF(E603=TRUE,COUNTIF($E$3:E603,TRUE),"")</f>
        <v/>
      </c>
      <c r="G603" t="str">
        <f>IFERROR(INDEX($B$3:$B$1772,MATCH(ROWS($F$3:F603),$F$3:$F$1772,0)),"")</f>
        <v/>
      </c>
    </row>
    <row r="604" spans="1:7">
      <c r="A604" s="70">
        <v>250</v>
      </c>
      <c r="B604" s="59" t="s">
        <v>147</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59" t="s">
        <v>148</v>
      </c>
      <c r="C605" s="1">
        <v>1.474075</v>
      </c>
      <c r="D605" s="69">
        <v>1.1414060623604358E-2</v>
      </c>
      <c r="E605" t="b">
        <f>EXACT(Anketa!$E$5,'Biotopi poligonos'!A605)</f>
        <v>0</v>
      </c>
      <c r="F605" t="str">
        <f>IF(E605=TRUE,COUNTIF($E$3:E605,TRUE),"")</f>
        <v/>
      </c>
      <c r="G605" t="str">
        <f>IFERROR(INDEX($B$3:$B$1772,MATCH(ROWS($F$3:F605),$F$3:$F$1772,0)),"")</f>
        <v/>
      </c>
    </row>
    <row r="606" spans="1:7">
      <c r="A606" s="70">
        <v>253</v>
      </c>
      <c r="B606" s="59" t="s">
        <v>145</v>
      </c>
      <c r="C606" s="1">
        <v>22.765145</v>
      </c>
      <c r="D606" s="69">
        <v>0.17627511838620397</v>
      </c>
      <c r="E606" t="b">
        <f>EXACT(Anketa!$E$5,'Biotopi poligonos'!A606)</f>
        <v>0</v>
      </c>
      <c r="F606" t="str">
        <f>IF(E606=TRUE,COUNTIF($E$3:E606,TRUE),"")</f>
        <v/>
      </c>
      <c r="G606" t="str">
        <f>IFERROR(INDEX($B$3:$B$1772,MATCH(ROWS($F$3:F606),$F$3:$F$1772,0)),"")</f>
        <v/>
      </c>
    </row>
    <row r="607" spans="1:7">
      <c r="A607" s="70">
        <v>253</v>
      </c>
      <c r="B607" s="59">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59">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59" t="s">
        <v>144</v>
      </c>
      <c r="C609" s="1">
        <v>3.2069E-2</v>
      </c>
      <c r="D609" s="69">
        <v>2.4831674788485534E-4</v>
      </c>
      <c r="E609" t="b">
        <f>EXACT(Anketa!$E$5,'Biotopi poligonos'!A609)</f>
        <v>0</v>
      </c>
      <c r="F609" t="str">
        <f>IF(E609=TRUE,COUNTIF($E$3:E609,TRUE),"")</f>
        <v/>
      </c>
      <c r="G609" t="str">
        <f>IFERROR(INDEX($B$3:$B$1772,MATCH(ROWS($F$3:F609),$F$3:$F$1772,0)),"")</f>
        <v/>
      </c>
    </row>
    <row r="610" spans="1:7">
      <c r="A610" s="70">
        <v>254</v>
      </c>
      <c r="B610" s="59">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59" t="s">
        <v>145</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59">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59">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59">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59">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59" t="s">
        <v>142</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59" t="s">
        <v>145</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59" t="s">
        <v>141</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59" t="s">
        <v>144</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59" t="s">
        <v>146</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59" t="s">
        <v>140</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59" t="s">
        <v>142</v>
      </c>
      <c r="C622" s="1">
        <v>3.312249</v>
      </c>
      <c r="D622" s="69">
        <v>4.2628651597653104E-2</v>
      </c>
      <c r="E622" t="b">
        <f>EXACT(Anketa!$E$5,'Biotopi poligonos'!A622)</f>
        <v>0</v>
      </c>
      <c r="F622" t="str">
        <f>IF(E622=TRUE,COUNTIF($E$3:E622,TRUE),"")</f>
        <v/>
      </c>
      <c r="G622" t="str">
        <f>IFERROR(INDEX($B$3:$B$1772,MATCH(ROWS($F$3:F622),$F$3:$F$1772,0)),"")</f>
        <v/>
      </c>
    </row>
    <row r="623" spans="1:7">
      <c r="A623" s="70">
        <v>263</v>
      </c>
      <c r="B623" s="59" t="s">
        <v>143</v>
      </c>
      <c r="C623" s="1">
        <v>31.73723</v>
      </c>
      <c r="D623" s="69">
        <v>0.40845821686249556</v>
      </c>
      <c r="E623" t="b">
        <f>EXACT(Anketa!$E$5,'Biotopi poligonos'!A623)</f>
        <v>0</v>
      </c>
      <c r="F623" t="str">
        <f>IF(E623=TRUE,COUNTIF($E$3:E623,TRUE),"")</f>
        <v/>
      </c>
      <c r="G623" t="str">
        <f>IFERROR(INDEX($B$3:$B$1772,MATCH(ROWS($F$3:F623),$F$3:$F$1772,0)),"")</f>
        <v/>
      </c>
    </row>
    <row r="624" spans="1:7">
      <c r="A624" s="70">
        <v>266</v>
      </c>
      <c r="B624" s="59" t="s">
        <v>146</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59">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59" t="s">
        <v>140</v>
      </c>
      <c r="C626" s="1">
        <v>1.116519</v>
      </c>
      <c r="D626" s="69">
        <v>5.3833118215867847E-3</v>
      </c>
      <c r="E626" t="b">
        <f>EXACT(Anketa!$E$5,'Biotopi poligonos'!A626)</f>
        <v>0</v>
      </c>
      <c r="F626" t="str">
        <f>IF(E626=TRUE,COUNTIF($E$3:E626,TRUE),"")</f>
        <v/>
      </c>
      <c r="G626" t="str">
        <f>IFERROR(INDEX($B$3:$B$1772,MATCH(ROWS($F$3:F626),$F$3:$F$1772,0)),"")</f>
        <v/>
      </c>
    </row>
    <row r="627" spans="1:7">
      <c r="A627" s="70">
        <v>266</v>
      </c>
      <c r="B627" s="59" t="s">
        <v>142</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59" t="s">
        <v>143</v>
      </c>
      <c r="C628" s="1">
        <v>115.064172</v>
      </c>
      <c r="D628" s="69">
        <v>0.55478349886450218</v>
      </c>
      <c r="E628" t="b">
        <f>EXACT(Anketa!$E$5,'Biotopi poligonos'!A628)</f>
        <v>0</v>
      </c>
      <c r="F628" t="str">
        <f>IF(E628=TRUE,COUNTIF($E$3:E628,TRUE),"")</f>
        <v/>
      </c>
      <c r="G628" t="str">
        <f>IFERROR(INDEX($B$3:$B$1772,MATCH(ROWS($F$3:F628),$F$3:$F$1772,0)),"")</f>
        <v/>
      </c>
    </row>
    <row r="629" spans="1:7">
      <c r="A629" s="70">
        <v>267</v>
      </c>
      <c r="B629" s="59" t="s">
        <v>140</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59">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59" t="s">
        <v>142</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59" t="s">
        <v>144</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59" t="s">
        <v>139</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59" t="s">
        <v>145</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59">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59" t="s">
        <v>146</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59" t="s">
        <v>140</v>
      </c>
      <c r="C637" s="1">
        <v>11.873291</v>
      </c>
      <c r="D637" s="69">
        <v>1.0320907142544727E-2</v>
      </c>
      <c r="E637" t="b">
        <f>EXACT(Anketa!$E$5,'Biotopi poligonos'!A637)</f>
        <v>0</v>
      </c>
      <c r="F637" t="str">
        <f>IF(E637=TRUE,COUNTIF($E$3:E637,TRUE),"")</f>
        <v/>
      </c>
      <c r="G637" t="str">
        <f>IFERROR(INDEX($B$3:$B$1772,MATCH(ROWS($F$3:F637),$F$3:$F$1772,0)),"")</f>
        <v/>
      </c>
    </row>
    <row r="638" spans="1:7">
      <c r="A638" s="70">
        <v>268</v>
      </c>
      <c r="B638" s="59" t="s">
        <v>141</v>
      </c>
      <c r="C638" s="1">
        <v>24.109285</v>
      </c>
      <c r="D638" s="69">
        <v>2.0957095362873396E-2</v>
      </c>
      <c r="E638" t="b">
        <f>EXACT(Anketa!$E$5,'Biotopi poligonos'!A638)</f>
        <v>0</v>
      </c>
      <c r="F638" t="str">
        <f>IF(E638=TRUE,COUNTIF($E$3:E638,TRUE),"")</f>
        <v/>
      </c>
      <c r="G638" t="str">
        <f>IFERROR(INDEX($B$3:$B$1772,MATCH(ROWS($F$3:F638),$F$3:$F$1772,0)),"")</f>
        <v/>
      </c>
    </row>
    <row r="639" spans="1:7">
      <c r="A639" s="70">
        <v>268</v>
      </c>
      <c r="B639" s="59">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59" t="s">
        <v>142</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59" t="s">
        <v>143</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59" t="s">
        <v>144</v>
      </c>
      <c r="C642" s="1">
        <v>12.404156</v>
      </c>
      <c r="D642" s="69">
        <v>1.0782363731979534E-2</v>
      </c>
      <c r="E642" t="b">
        <f>EXACT(Anketa!$E$5,'Biotopi poligonos'!A642)</f>
        <v>0</v>
      </c>
      <c r="F642" t="str">
        <f>IF(E642=TRUE,COUNTIF($E$3:E642,TRUE),"")</f>
        <v/>
      </c>
      <c r="G642" t="str">
        <f>IFERROR(INDEX($B$3:$B$1772,MATCH(ROWS($F$3:F642),$F$3:$F$1772,0)),"")</f>
        <v/>
      </c>
    </row>
    <row r="643" spans="1:7">
      <c r="A643" s="70">
        <v>272</v>
      </c>
      <c r="B643" s="59">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59">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59">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59" t="s">
        <v>145</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59">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59">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59">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59" t="s">
        <v>149</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59" t="s">
        <v>146</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59">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59">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59">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59">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59" t="s">
        <v>140</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59" t="s">
        <v>141</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59">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59">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59" t="s">
        <v>142</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59">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59" t="s">
        <v>150</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59" t="s">
        <v>143</v>
      </c>
      <c r="C663" s="1">
        <v>241.212604</v>
      </c>
      <c r="D663" s="69">
        <v>1.2289116781049042E-2</v>
      </c>
      <c r="E663" t="b">
        <f>EXACT(Anketa!$E$5,'Biotopi poligonos'!A663)</f>
        <v>0</v>
      </c>
      <c r="F663" t="str">
        <f>IF(E663=TRUE,COUNTIF($E$3:E663,TRUE),"")</f>
        <v/>
      </c>
      <c r="G663" t="str">
        <f>IFERROR(INDEX($B$3:$B$1772,MATCH(ROWS($F$3:F663),$F$3:$F$1772,0)),"")</f>
        <v/>
      </c>
    </row>
    <row r="664" spans="1:7">
      <c r="A664" s="70">
        <v>272</v>
      </c>
      <c r="B664" s="59" t="s">
        <v>144</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59" t="s">
        <v>151</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59" t="s">
        <v>140</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59">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59" t="s">
        <v>142</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59" t="s">
        <v>143</v>
      </c>
      <c r="C669" s="1">
        <v>19.649728</v>
      </c>
      <c r="D669" s="69">
        <v>5.3548089232888153E-2</v>
      </c>
      <c r="E669" t="b">
        <f>EXACT(Anketa!$E$5,'Biotopi poligonos'!A669)</f>
        <v>0</v>
      </c>
      <c r="F669" t="str">
        <f>IF(E669=TRUE,COUNTIF($E$3:E669,TRUE),"")</f>
        <v/>
      </c>
      <c r="G669" t="str">
        <f>IFERROR(INDEX($B$3:$B$1772,MATCH(ROWS($F$3:F669),$F$3:$F$1772,0)),"")</f>
        <v/>
      </c>
    </row>
    <row r="670" spans="1:7">
      <c r="A670" s="70">
        <v>276</v>
      </c>
      <c r="B670" s="59" t="s">
        <v>144</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59" t="s">
        <v>145</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59" t="s">
        <v>140</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59" t="s">
        <v>141</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59">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59" t="s">
        <v>142</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59" t="s">
        <v>143</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59">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59" t="s">
        <v>140</v>
      </c>
      <c r="C678" s="1">
        <v>6.794664</v>
      </c>
      <c r="D678" s="69">
        <v>0.10569383829517721</v>
      </c>
      <c r="E678" t="b">
        <f>EXACT(Anketa!$E$5,'Biotopi poligonos'!A678)</f>
        <v>0</v>
      </c>
      <c r="F678" t="str">
        <f>IF(E678=TRUE,COUNTIF($E$3:E678,TRUE),"")</f>
        <v/>
      </c>
      <c r="G678" t="str">
        <f>IFERROR(INDEX($B$3:$B$1772,MATCH(ROWS($F$3:F678),$F$3:$F$1772,0)),"")</f>
        <v/>
      </c>
    </row>
    <row r="679" spans="1:7">
      <c r="A679" s="70">
        <v>278</v>
      </c>
      <c r="B679" s="59" t="s">
        <v>141</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59">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59" t="s">
        <v>142</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59" t="s">
        <v>143</v>
      </c>
      <c r="C682" s="1">
        <v>1.282008</v>
      </c>
      <c r="D682" s="69">
        <v>1.9942170244933902E-2</v>
      </c>
      <c r="E682" t="b">
        <f>EXACT(Anketa!$E$5,'Biotopi poligonos'!A682)</f>
        <v>0</v>
      </c>
      <c r="F682" t="str">
        <f>IF(E682=TRUE,COUNTIF($E$3:E682,TRUE),"")</f>
        <v/>
      </c>
      <c r="G682" t="str">
        <f>IFERROR(INDEX($B$3:$B$1772,MATCH(ROWS($F$3:F682),$F$3:$F$1772,0)),"")</f>
        <v/>
      </c>
    </row>
    <row r="683" spans="1:7">
      <c r="A683" s="70">
        <v>278</v>
      </c>
      <c r="B683" s="59" t="s">
        <v>144</v>
      </c>
      <c r="C683" s="1">
        <v>1.526605</v>
      </c>
      <c r="D683" s="69">
        <v>2.3746978807283041E-2</v>
      </c>
      <c r="E683" t="b">
        <f>EXACT(Anketa!$E$5,'Biotopi poligonos'!A683)</f>
        <v>0</v>
      </c>
      <c r="F683" t="str">
        <f>IF(E683=TRUE,COUNTIF($E$3:E683,TRUE),"")</f>
        <v/>
      </c>
      <c r="G683" t="str">
        <f>IFERROR(INDEX($B$3:$B$1772,MATCH(ROWS($F$3:F683),$F$3:$F$1772,0)),"")</f>
        <v/>
      </c>
    </row>
    <row r="684" spans="1:7">
      <c r="A684" s="70">
        <v>281</v>
      </c>
      <c r="B684" s="59" t="s">
        <v>146</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59" t="s">
        <v>140</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59" t="s">
        <v>141</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59">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59" t="s">
        <v>142</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59" t="s">
        <v>143</v>
      </c>
      <c r="C689" s="1">
        <v>104.87741</v>
      </c>
      <c r="D689" s="69">
        <v>0.43251024041119512</v>
      </c>
      <c r="E689" t="b">
        <f>EXACT(Anketa!$E$5,'Biotopi poligonos'!A689)</f>
        <v>0</v>
      </c>
      <c r="F689" t="str">
        <f>IF(E689=TRUE,COUNTIF($E$3:E689,TRUE),"")</f>
        <v/>
      </c>
      <c r="G689" t="str">
        <f>IFERROR(INDEX($B$3:$B$1772,MATCH(ROWS($F$3:F689),$F$3:$F$1772,0)),"")</f>
        <v/>
      </c>
    </row>
    <row r="690" spans="1:7">
      <c r="A690" s="70">
        <v>282</v>
      </c>
      <c r="B690" s="59" t="s">
        <v>140</v>
      </c>
      <c r="C690" s="1">
        <v>1.804406</v>
      </c>
      <c r="D690" s="69">
        <v>6.3055018780506563E-3</v>
      </c>
      <c r="E690" t="b">
        <f>EXACT(Anketa!$E$5,'Biotopi poligonos'!A690)</f>
        <v>0</v>
      </c>
      <c r="F690" t="str">
        <f>IF(E690=TRUE,COUNTIF($E$3:E690,TRUE),"")</f>
        <v/>
      </c>
      <c r="G690" t="str">
        <f>IFERROR(INDEX($B$3:$B$1772,MATCH(ROWS($F$3:F690),$F$3:$F$1772,0)),"")</f>
        <v/>
      </c>
    </row>
    <row r="691" spans="1:7">
      <c r="A691" s="70">
        <v>282</v>
      </c>
      <c r="B691" s="59" t="s">
        <v>141</v>
      </c>
      <c r="C691" s="1">
        <v>10.770996</v>
      </c>
      <c r="D691" s="69">
        <v>3.7639276031267974E-2</v>
      </c>
      <c r="E691" t="b">
        <f>EXACT(Anketa!$E$5,'Biotopi poligonos'!A691)</f>
        <v>0</v>
      </c>
      <c r="F691" t="str">
        <f>IF(E691=TRUE,COUNTIF($E$3:E691,TRUE),"")</f>
        <v/>
      </c>
      <c r="G691" t="str">
        <f>IFERROR(INDEX($B$3:$B$1772,MATCH(ROWS($F$3:F691),$F$3:$F$1772,0)),"")</f>
        <v/>
      </c>
    </row>
    <row r="692" spans="1:7">
      <c r="A692" s="70">
        <v>282</v>
      </c>
      <c r="B692" s="59">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59" t="s">
        <v>142</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59" t="s">
        <v>144</v>
      </c>
      <c r="C694" s="1">
        <v>120.373332</v>
      </c>
      <c r="D694" s="69">
        <v>0.42064494963617682</v>
      </c>
      <c r="E694" t="b">
        <f>EXACT(Anketa!$E$5,'Biotopi poligonos'!A694)</f>
        <v>0</v>
      </c>
      <c r="F694" t="str">
        <f>IF(E694=TRUE,COUNTIF($E$3:E694,TRUE),"")</f>
        <v/>
      </c>
      <c r="G694" t="str">
        <f>IFERROR(INDEX($B$3:$B$1772,MATCH(ROWS($F$3:F694),$F$3:$F$1772,0)),"")</f>
        <v/>
      </c>
    </row>
    <row r="695" spans="1:7">
      <c r="A695" s="70">
        <v>284</v>
      </c>
      <c r="B695" s="59" t="s">
        <v>140</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59" t="s">
        <v>141</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59">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59" t="s">
        <v>142</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59" t="s">
        <v>150</v>
      </c>
      <c r="C699" s="1">
        <v>0.667439</v>
      </c>
      <c r="D699" s="69">
        <v>3.153767319722335E-3</v>
      </c>
      <c r="E699" t="b">
        <f>EXACT(Anketa!$E$5,'Biotopi poligonos'!A699)</f>
        <v>0</v>
      </c>
      <c r="F699" t="str">
        <f>IF(E699=TRUE,COUNTIF($E$3:E699,TRUE),"")</f>
        <v/>
      </c>
      <c r="G699" t="str">
        <f>IFERROR(INDEX($B$3:$B$1772,MATCH(ROWS($F$3:F699),$F$3:$F$1772,0)),"")</f>
        <v/>
      </c>
    </row>
    <row r="700" spans="1:7">
      <c r="A700" s="70">
        <v>284</v>
      </c>
      <c r="B700" s="59" t="s">
        <v>143</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59" t="s">
        <v>144</v>
      </c>
      <c r="C701" s="1">
        <v>11.737212</v>
      </c>
      <c r="D701" s="69">
        <v>5.5460402569003052E-2</v>
      </c>
      <c r="E701" t="b">
        <f>EXACT(Anketa!$E$5,'Biotopi poligonos'!A701)</f>
        <v>0</v>
      </c>
      <c r="F701" t="str">
        <f>IF(E701=TRUE,COUNTIF($E$3:E701,TRUE),"")</f>
        <v/>
      </c>
      <c r="G701" t="str">
        <f>IFERROR(INDEX($B$3:$B$1772,MATCH(ROWS($F$3:F701),$F$3:$F$1772,0)),"")</f>
        <v/>
      </c>
    </row>
    <row r="702" spans="1:7">
      <c r="A702" s="70">
        <v>285</v>
      </c>
      <c r="B702" s="59">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59" t="s">
        <v>145</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59">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59">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59">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59" t="s">
        <v>140</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59" t="s">
        <v>142</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59" t="s">
        <v>143</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59" t="s">
        <v>144</v>
      </c>
      <c r="C710" s="1">
        <v>30.383412</v>
      </c>
      <c r="D710" s="69">
        <v>0.31958978788205755</v>
      </c>
      <c r="E710" t="b">
        <f>EXACT(Anketa!$E$5,'Biotopi poligonos'!A710)</f>
        <v>0</v>
      </c>
      <c r="F710" t="str">
        <f>IF(E710=TRUE,COUNTIF($E$3:E710,TRUE),"")</f>
        <v/>
      </c>
      <c r="G710" t="str">
        <f>IFERROR(INDEX($B$3:$B$1772,MATCH(ROWS($F$3:F710),$F$3:$F$1772,0)),"")</f>
        <v/>
      </c>
    </row>
    <row r="711" spans="1:7">
      <c r="A711" s="70">
        <v>287</v>
      </c>
      <c r="B711" s="59" t="s">
        <v>139</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59">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59" t="s">
        <v>148</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59" t="s">
        <v>145</v>
      </c>
      <c r="C714" s="1">
        <v>105.505611</v>
      </c>
      <c r="D714" s="69">
        <v>0.12616019081944502</v>
      </c>
      <c r="E714" t="b">
        <f>EXACT(Anketa!$E$5,'Biotopi poligonos'!A714)</f>
        <v>0</v>
      </c>
      <c r="F714" t="str">
        <f>IF(E714=TRUE,COUNTIF($E$3:E714,TRUE),"")</f>
        <v/>
      </c>
      <c r="G714" t="str">
        <f>IFERROR(INDEX($B$3:$B$1772,MATCH(ROWS($F$3:F714),$F$3:$F$1772,0)),"")</f>
        <v/>
      </c>
    </row>
    <row r="715" spans="1:7">
      <c r="A715" s="70">
        <v>287</v>
      </c>
      <c r="B715" s="59">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59">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59">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59" t="s">
        <v>140</v>
      </c>
      <c r="C718" s="1">
        <v>1.362752</v>
      </c>
      <c r="D718" s="69">
        <v>1.6295346828481029E-3</v>
      </c>
      <c r="E718" t="b">
        <f>EXACT(Anketa!$E$5,'Biotopi poligonos'!A718)</f>
        <v>0</v>
      </c>
      <c r="F718" t="str">
        <f>IF(E718=TRUE,COUNTIF($E$3:E718,TRUE),"")</f>
        <v/>
      </c>
      <c r="G718" t="str">
        <f>IFERROR(INDEX($B$3:$B$1772,MATCH(ROWS($F$3:F718),$F$3:$F$1772,0)),"")</f>
        <v/>
      </c>
    </row>
    <row r="719" spans="1:7">
      <c r="A719" s="70">
        <v>287</v>
      </c>
      <c r="B719" s="59">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59">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59" t="s">
        <v>142</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59" t="s">
        <v>143</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59" t="s">
        <v>145</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59">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59" t="s">
        <v>146</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59" t="s">
        <v>140</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59" t="s">
        <v>143</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59" t="s">
        <v>146</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59" t="s">
        <v>140</v>
      </c>
      <c r="C729" s="1">
        <v>1.591842</v>
      </c>
      <c r="D729" s="69">
        <v>1.2400423943401215E-2</v>
      </c>
      <c r="E729" t="b">
        <f>EXACT(Anketa!$E$5,'Biotopi poligonos'!A729)</f>
        <v>0</v>
      </c>
      <c r="F729" t="str">
        <f>IF(E729=TRUE,COUNTIF($E$3:E729,TRUE),"")</f>
        <v/>
      </c>
      <c r="G729" t="str">
        <f>IFERROR(INDEX($B$3:$B$1772,MATCH(ROWS($F$3:F729),$F$3:$F$1772,0)),"")</f>
        <v/>
      </c>
    </row>
    <row r="730" spans="1:7">
      <c r="A730" s="70">
        <v>290</v>
      </c>
      <c r="B730" s="59" t="s">
        <v>143</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59">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59" t="s">
        <v>140</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59">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59" t="s">
        <v>142</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59" t="s">
        <v>143</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59" t="s">
        <v>144</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59" t="s">
        <v>140</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59" t="s">
        <v>142</v>
      </c>
      <c r="C738" s="1">
        <v>13.41742</v>
      </c>
      <c r="D738" s="69">
        <v>0.2008057300322186</v>
      </c>
      <c r="E738" t="b">
        <f>EXACT(Anketa!$E$5,'Biotopi poligonos'!A738)</f>
        <v>0</v>
      </c>
      <c r="F738" t="str">
        <f>IF(E738=TRUE,COUNTIF($E$3:E738,TRUE),"")</f>
        <v/>
      </c>
      <c r="G738" t="str">
        <f>IFERROR(INDEX($B$3:$B$1772,MATCH(ROWS($F$3:F738),$F$3:$F$1772,0)),"")</f>
        <v/>
      </c>
    </row>
    <row r="739" spans="1:7">
      <c r="A739" s="70">
        <v>292</v>
      </c>
      <c r="B739" s="59" t="s">
        <v>143</v>
      </c>
      <c r="C739" s="1">
        <v>28.722642</v>
      </c>
      <c r="D739" s="69">
        <v>0.42986439235442159</v>
      </c>
      <c r="E739" t="b">
        <f>EXACT(Anketa!$E$5,'Biotopi poligonos'!A739)</f>
        <v>0</v>
      </c>
      <c r="F739" t="str">
        <f>IF(E739=TRUE,COUNTIF($E$3:E739,TRUE),"")</f>
        <v/>
      </c>
      <c r="G739" t="str">
        <f>IFERROR(INDEX($B$3:$B$1772,MATCH(ROWS($F$3:F739),$F$3:$F$1772,0)),"")</f>
        <v/>
      </c>
    </row>
    <row r="740" spans="1:7">
      <c r="A740" s="70">
        <v>293</v>
      </c>
      <c r="B740" s="59">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59">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59" t="s">
        <v>148</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59" t="s">
        <v>145</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59">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59">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59" t="s">
        <v>149</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59" t="s">
        <v>140</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59" t="s">
        <v>141</v>
      </c>
      <c r="C748" s="1">
        <v>11.458459</v>
      </c>
      <c r="D748" s="69">
        <v>2.297585865949496E-2</v>
      </c>
      <c r="E748" t="b">
        <f>EXACT(Anketa!$E$5,'Biotopi poligonos'!A748)</f>
        <v>0</v>
      </c>
      <c r="F748" t="str">
        <f>IF(E748=TRUE,COUNTIF($E$3:E748,TRUE),"")</f>
        <v/>
      </c>
      <c r="G748" t="str">
        <f>IFERROR(INDEX($B$3:$B$1772,MATCH(ROWS($F$3:F748),$F$3:$F$1772,0)),"")</f>
        <v/>
      </c>
    </row>
    <row r="749" spans="1:7">
      <c r="A749" s="70">
        <v>293</v>
      </c>
      <c r="B749" s="59">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59">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59" t="s">
        <v>150</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59" t="s">
        <v>144</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59">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59" t="s">
        <v>140</v>
      </c>
      <c r="C754" s="1">
        <v>13.532416</v>
      </c>
      <c r="D754" s="69">
        <v>5.3223088730992983E-2</v>
      </c>
      <c r="E754" t="b">
        <f>EXACT(Anketa!$E$5,'Biotopi poligonos'!A754)</f>
        <v>0</v>
      </c>
      <c r="F754" t="str">
        <f>IF(E754=TRUE,COUNTIF($E$3:E754,TRUE),"")</f>
        <v/>
      </c>
      <c r="G754" t="str">
        <f>IFERROR(INDEX($B$3:$B$1772,MATCH(ROWS($F$3:F754),$F$3:$F$1772,0)),"")</f>
        <v/>
      </c>
    </row>
    <row r="755" spans="1:7">
      <c r="A755" s="70">
        <v>294</v>
      </c>
      <c r="B755" s="59" t="s">
        <v>141</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59" t="s">
        <v>150</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59" t="s">
        <v>144</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59">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59" t="s">
        <v>142</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59" t="s">
        <v>143</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59" t="s">
        <v>144</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59">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59" t="s">
        <v>145</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59">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59" t="s">
        <v>140</v>
      </c>
      <c r="C765" s="1">
        <v>0.359288</v>
      </c>
      <c r="D765" s="69">
        <v>4.7219645681488668E-4</v>
      </c>
      <c r="E765" t="b">
        <f>EXACT(Anketa!$E$5,'Biotopi poligonos'!A765)</f>
        <v>0</v>
      </c>
      <c r="F765" t="str">
        <f>IF(E765=TRUE,COUNTIF($E$3:E765,TRUE),"")</f>
        <v/>
      </c>
      <c r="G765" t="str">
        <f>IFERROR(INDEX($B$3:$B$1772,MATCH(ROWS($F$3:F765),$F$3:$F$1772,0)),"")</f>
        <v/>
      </c>
    </row>
    <row r="766" spans="1:7">
      <c r="A766" s="70">
        <v>297</v>
      </c>
      <c r="B766" s="59" t="s">
        <v>150</v>
      </c>
      <c r="C766" s="1">
        <v>3.059469</v>
      </c>
      <c r="D766" s="69">
        <v>4.0209258910260974E-3</v>
      </c>
      <c r="E766" t="b">
        <f>EXACT(Anketa!$E$5,'Biotopi poligonos'!A766)</f>
        <v>0</v>
      </c>
      <c r="F766" t="str">
        <f>IF(E766=TRUE,COUNTIF($E$3:E766,TRUE),"")</f>
        <v/>
      </c>
      <c r="G766" t="str">
        <f>IFERROR(INDEX($B$3:$B$1772,MATCH(ROWS($F$3:F766),$F$3:$F$1772,0)),"")</f>
        <v/>
      </c>
    </row>
    <row r="767" spans="1:7">
      <c r="A767" s="70">
        <v>298</v>
      </c>
      <c r="B767" s="59" t="s">
        <v>146</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59" t="s">
        <v>140</v>
      </c>
      <c r="C768" s="1">
        <v>7.735671</v>
      </c>
      <c r="D768" s="69">
        <v>2.9340941800540532E-2</v>
      </c>
      <c r="E768" t="b">
        <f>EXACT(Anketa!$E$5,'Biotopi poligonos'!A768)</f>
        <v>0</v>
      </c>
      <c r="F768" t="str">
        <f>IF(E768=TRUE,COUNTIF($E$3:E768,TRUE),"")</f>
        <v/>
      </c>
      <c r="G768" t="str">
        <f>IFERROR(INDEX($B$3:$B$1772,MATCH(ROWS($F$3:F768),$F$3:$F$1772,0)),"")</f>
        <v/>
      </c>
    </row>
    <row r="769" spans="1:7">
      <c r="A769" s="70">
        <v>298</v>
      </c>
      <c r="B769" s="59" t="s">
        <v>142</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59">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59" t="s">
        <v>143</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59">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59" t="s">
        <v>145</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59">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59">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59">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59" t="s">
        <v>141</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59">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59">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59">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59" t="s">
        <v>140</v>
      </c>
      <c r="C781" s="1">
        <v>179.483825</v>
      </c>
      <c r="D781" s="69">
        <v>0.34210562109451953</v>
      </c>
      <c r="E781" t="b">
        <f>EXACT(Anketa!$E$5,'Biotopi poligonos'!A781)</f>
        <v>0</v>
      </c>
      <c r="F781" t="str">
        <f>IF(E781=TRUE,COUNTIF($E$3:E781,TRUE),"")</f>
        <v/>
      </c>
      <c r="G781" t="str">
        <f>IFERROR(INDEX($B$3:$B$1772,MATCH(ROWS($F$3:F781),$F$3:$F$1772,0)),"")</f>
        <v/>
      </c>
    </row>
    <row r="782" spans="1:7">
      <c r="A782" s="70">
        <v>300</v>
      </c>
      <c r="B782" s="59">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59" t="s">
        <v>142</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59" t="s">
        <v>143</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59">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59">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59" t="s">
        <v>148</v>
      </c>
      <c r="C787" s="1">
        <v>1.338015</v>
      </c>
      <c r="D787" s="69">
        <v>1.2671239680321427E-3</v>
      </c>
      <c r="E787" t="b">
        <f>EXACT(Anketa!$E$5,'Biotopi poligonos'!A787)</f>
        <v>0</v>
      </c>
      <c r="F787" t="str">
        <f>IF(E787=TRUE,COUNTIF($E$3:E787,TRUE),"")</f>
        <v/>
      </c>
      <c r="G787" t="str">
        <f>IFERROR(INDEX($B$3:$B$1772,MATCH(ROWS($F$3:F787),$F$3:$F$1772,0)),"")</f>
        <v/>
      </c>
    </row>
    <row r="788" spans="1:7">
      <c r="A788" s="70">
        <v>302</v>
      </c>
      <c r="B788" s="59" t="s">
        <v>145</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59">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59">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59">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59" t="s">
        <v>140</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59">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59" t="s">
        <v>150</v>
      </c>
      <c r="C794" s="1">
        <v>10.856973</v>
      </c>
      <c r="D794" s="69">
        <v>1.0281746249913369E-2</v>
      </c>
      <c r="E794" t="b">
        <f>EXACT(Anketa!$E$5,'Biotopi poligonos'!A794)</f>
        <v>0</v>
      </c>
      <c r="F794" t="str">
        <f>IF(E794=TRUE,COUNTIF($E$3:E794,TRUE),"")</f>
        <v/>
      </c>
      <c r="G794" t="str">
        <f>IFERROR(INDEX($B$3:$B$1772,MATCH(ROWS($F$3:F794),$F$3:$F$1772,0)),"")</f>
        <v/>
      </c>
    </row>
    <row r="795" spans="1:7">
      <c r="A795" s="70">
        <v>302</v>
      </c>
      <c r="B795" s="59" t="s">
        <v>144</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59" t="s">
        <v>140</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59" t="s">
        <v>141</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59">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59" t="s">
        <v>142</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59" t="s">
        <v>144</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59">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59" t="s">
        <v>145</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59" t="s">
        <v>146</v>
      </c>
      <c r="C803" s="1">
        <v>22.773505</v>
      </c>
      <c r="D803" s="69">
        <v>0.15786674017581734</v>
      </c>
      <c r="E803" t="b">
        <f>EXACT(Anketa!$E$5,'Biotopi poligonos'!A803)</f>
        <v>0</v>
      </c>
      <c r="F803" t="str">
        <f>IF(E803=TRUE,COUNTIF($E$3:E803,TRUE),"")</f>
        <v/>
      </c>
      <c r="G803" t="str">
        <f>IFERROR(INDEX($B$3:$B$1772,MATCH(ROWS($F$3:F803),$F$3:$F$1772,0)),"")</f>
        <v/>
      </c>
    </row>
    <row r="804" spans="1:7">
      <c r="A804" s="70">
        <v>306</v>
      </c>
      <c r="B804" s="59">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59" t="s">
        <v>140</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59" t="s">
        <v>141</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59" t="s">
        <v>142</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59" t="s">
        <v>150</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59" t="s">
        <v>143</v>
      </c>
      <c r="C809" s="1">
        <v>10.013335</v>
      </c>
      <c r="D809" s="69">
        <v>6.9412791519725139E-2</v>
      </c>
      <c r="E809" t="b">
        <f>EXACT(Anketa!$E$5,'Biotopi poligonos'!A809)</f>
        <v>0</v>
      </c>
      <c r="F809" t="str">
        <f>IF(E809=TRUE,COUNTIF($E$3:E809,TRUE),"")</f>
        <v/>
      </c>
      <c r="G809" t="str">
        <f>IFERROR(INDEX($B$3:$B$1772,MATCH(ROWS($F$3:F809),$F$3:$F$1772,0)),"")</f>
        <v/>
      </c>
    </row>
    <row r="810" spans="1:7">
      <c r="A810" s="70">
        <v>306</v>
      </c>
      <c r="B810" s="59" t="s">
        <v>144</v>
      </c>
      <c r="C810" s="1">
        <v>1.543588</v>
      </c>
      <c r="D810" s="69">
        <v>1.0700206478296141E-2</v>
      </c>
      <c r="E810" t="b">
        <f>EXACT(Anketa!$E$5,'Biotopi poligonos'!A810)</f>
        <v>0</v>
      </c>
      <c r="F810" t="str">
        <f>IF(E810=TRUE,COUNTIF($E$3:E810,TRUE),"")</f>
        <v/>
      </c>
      <c r="G810" t="str">
        <f>IFERROR(INDEX($B$3:$B$1772,MATCH(ROWS($F$3:F810),$F$3:$F$1772,0)),"")</f>
        <v/>
      </c>
    </row>
    <row r="811" spans="1:7">
      <c r="A811" s="70">
        <v>308</v>
      </c>
      <c r="B811" s="59">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59">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59" t="s">
        <v>140</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59" t="s">
        <v>143</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59">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59" t="s">
        <v>145</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59">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59" t="s">
        <v>142</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59" t="s">
        <v>143</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59" t="s">
        <v>144</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59">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59" t="s">
        <v>145</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59">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59" t="s">
        <v>140</v>
      </c>
      <c r="C824" s="1">
        <v>1.282589</v>
      </c>
      <c r="D824" s="69">
        <v>1.7253626505695507E-3</v>
      </c>
      <c r="E824" t="b">
        <f>EXACT(Anketa!$E$5,'Biotopi poligonos'!A824)</f>
        <v>0</v>
      </c>
      <c r="F824" t="str">
        <f>IF(E824=TRUE,COUNTIF($E$3:E824,TRUE),"")</f>
        <v/>
      </c>
      <c r="G824" t="str">
        <f>IFERROR(INDEX($B$3:$B$1772,MATCH(ROWS($F$3:F824),$F$3:$F$1772,0)),"")</f>
        <v/>
      </c>
    </row>
    <row r="825" spans="1:7">
      <c r="A825" s="70">
        <v>313</v>
      </c>
      <c r="B825" s="59" t="s">
        <v>146</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59" t="s">
        <v>140</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59" t="s">
        <v>141</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59">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59" t="s">
        <v>142</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59" t="s">
        <v>143</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59" t="s">
        <v>144</v>
      </c>
      <c r="C831" s="1">
        <v>47.745953</v>
      </c>
      <c r="D831" s="69">
        <v>0.10374149346510514</v>
      </c>
      <c r="E831" t="b">
        <f>EXACT(Anketa!$E$5,'Biotopi poligonos'!A831)</f>
        <v>0</v>
      </c>
      <c r="F831" t="str">
        <f>IF(E831=TRUE,COUNTIF($E$3:E831,TRUE),"")</f>
        <v/>
      </c>
      <c r="G831" t="str">
        <f>IFERROR(INDEX($B$3:$B$1772,MATCH(ROWS($F$3:F831),$F$3:$F$1772,0)),"")</f>
        <v/>
      </c>
    </row>
    <row r="832" spans="1:7">
      <c r="A832" s="70">
        <v>315</v>
      </c>
      <c r="B832" s="59">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59">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59" t="s">
        <v>146</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59">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59" t="s">
        <v>140</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59" t="s">
        <v>141</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59">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59">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59" t="s">
        <v>142</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59" t="s">
        <v>143</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59" t="s">
        <v>144</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59">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59">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59" t="s">
        <v>145</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59">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59" t="s">
        <v>144</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59" t="s">
        <v>140</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59" t="s">
        <v>141</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59">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59">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59" t="s">
        <v>142</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59" t="s">
        <v>143</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59" t="s">
        <v>144</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59">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59" t="s">
        <v>146</v>
      </c>
      <c r="C856" s="1">
        <v>198.71964</v>
      </c>
      <c r="D856" s="69">
        <v>0.33417314611919313</v>
      </c>
      <c r="E856" t="b">
        <f>EXACT(Anketa!$E$5,'Biotopi poligonos'!A856)</f>
        <v>0</v>
      </c>
      <c r="F856" t="str">
        <f>IF(E856=TRUE,COUNTIF($E$3:E856,TRUE),"")</f>
        <v/>
      </c>
      <c r="G856" t="str">
        <f>IFERROR(INDEX($B$3:$B$1772,MATCH(ROWS($F$3:F856),$F$3:$F$1772,0)),"")</f>
        <v/>
      </c>
    </row>
    <row r="857" spans="1:7">
      <c r="A857" s="70">
        <v>320</v>
      </c>
      <c r="B857" s="59">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59">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59" t="s">
        <v>140</v>
      </c>
      <c r="C859" s="1">
        <v>17.09412</v>
      </c>
      <c r="D859" s="69">
        <v>2.8746005480580691E-2</v>
      </c>
      <c r="E859" t="b">
        <f>EXACT(Anketa!$E$5,'Biotopi poligonos'!A859)</f>
        <v>0</v>
      </c>
      <c r="F859" t="str">
        <f>IF(E859=TRUE,COUNTIF($E$3:E859,TRUE),"")</f>
        <v/>
      </c>
      <c r="G859" t="str">
        <f>IFERROR(INDEX($B$3:$B$1772,MATCH(ROWS($F$3:F859),$F$3:$F$1772,0)),"")</f>
        <v/>
      </c>
    </row>
    <row r="860" spans="1:7">
      <c r="A860" s="70">
        <v>320</v>
      </c>
      <c r="B860" s="59">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59" t="s">
        <v>142</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59" t="s">
        <v>143</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59">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59" t="s">
        <v>140</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59">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59" t="s">
        <v>142</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59" t="s">
        <v>143</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59" t="s">
        <v>144</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59" t="s">
        <v>139</v>
      </c>
      <c r="C869" s="1">
        <v>0.284165</v>
      </c>
      <c r="D869" s="69">
        <v>2.2618150821637512E-4</v>
      </c>
      <c r="E869" t="b">
        <f>EXACT(Anketa!$E$5,'Biotopi poligonos'!A869)</f>
        <v>0</v>
      </c>
      <c r="F869" t="str">
        <f>IF(E869=TRUE,COUNTIF($E$3:E869,TRUE),"")</f>
        <v/>
      </c>
      <c r="G869" t="str">
        <f>IFERROR(INDEX($B$3:$B$1772,MATCH(ROWS($F$3:F869),$F$3:$F$1772,0)),"")</f>
        <v/>
      </c>
    </row>
    <row r="870" spans="1:7">
      <c r="A870" s="70">
        <v>322</v>
      </c>
      <c r="B870" s="59">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59" t="s">
        <v>148</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59" t="s">
        <v>145</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59">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59">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59" t="s">
        <v>146</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59">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59" t="s">
        <v>140</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59">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59" t="s">
        <v>142</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59" t="s">
        <v>143</v>
      </c>
      <c r="C880" s="1">
        <v>13.330786</v>
      </c>
      <c r="D880" s="69">
        <v>1.0610656777540296E-2</v>
      </c>
      <c r="E880" t="b">
        <f>EXACT(Anketa!$E$5,'Biotopi poligonos'!A880)</f>
        <v>0</v>
      </c>
      <c r="F880" t="str">
        <f>IF(E880=TRUE,COUNTIF($E$3:E880,TRUE),"")</f>
        <v/>
      </c>
      <c r="G880" t="str">
        <f>IFERROR(INDEX($B$3:$B$1772,MATCH(ROWS($F$3:F880),$F$3:$F$1772,0)),"")</f>
        <v/>
      </c>
    </row>
    <row r="881" spans="1:7">
      <c r="A881" s="70">
        <v>322</v>
      </c>
      <c r="B881" s="59" t="s">
        <v>144</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59">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59">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59">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59" t="s">
        <v>140</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59" t="s">
        <v>142</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59" t="s">
        <v>150</v>
      </c>
      <c r="C887" s="1">
        <v>1.483614</v>
      </c>
      <c r="D887" s="69">
        <v>1.056014311321669E-2</v>
      </c>
      <c r="E887" t="b">
        <f>EXACT(Anketa!$E$5,'Biotopi poligonos'!A887)</f>
        <v>0</v>
      </c>
      <c r="F887" t="str">
        <f>IF(E887=TRUE,COUNTIF($E$3:E887,TRUE),"")</f>
        <v/>
      </c>
      <c r="G887" t="str">
        <f>IFERROR(INDEX($B$3:$B$1772,MATCH(ROWS($F$3:F887),$F$3:$F$1772,0)),"")</f>
        <v/>
      </c>
    </row>
    <row r="888" spans="1:7">
      <c r="A888" s="70">
        <v>323</v>
      </c>
      <c r="B888" s="59" t="s">
        <v>143</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59">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59" t="s">
        <v>146</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59">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59" t="s">
        <v>140</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59" t="s">
        <v>142</v>
      </c>
      <c r="C893" s="1">
        <v>10.59643</v>
      </c>
      <c r="D893" s="69">
        <v>2.1394804446642022E-2</v>
      </c>
      <c r="E893" t="b">
        <f>EXACT(Anketa!$E$5,'Biotopi poligonos'!A893)</f>
        <v>0</v>
      </c>
      <c r="F893" t="str">
        <f>IF(E893=TRUE,COUNTIF($E$3:E893,TRUE),"")</f>
        <v/>
      </c>
      <c r="G893" t="str">
        <f>IFERROR(INDEX($B$3:$B$1772,MATCH(ROWS($F$3:F893),$F$3:$F$1772,0)),"")</f>
        <v/>
      </c>
    </row>
    <row r="894" spans="1:7">
      <c r="A894" s="70">
        <v>324</v>
      </c>
      <c r="B894" s="59" t="s">
        <v>143</v>
      </c>
      <c r="C894" s="1">
        <v>103.052102</v>
      </c>
      <c r="D894" s="69">
        <v>0.20806814843352028</v>
      </c>
      <c r="E894" t="b">
        <f>EXACT(Anketa!$E$5,'Biotopi poligonos'!A894)</f>
        <v>0</v>
      </c>
      <c r="F894" t="str">
        <f>IF(E894=TRUE,COUNTIF($E$3:E894,TRUE),"")</f>
        <v/>
      </c>
      <c r="G894" t="str">
        <f>IFERROR(INDEX($B$3:$B$1772,MATCH(ROWS($F$3:F894),$F$3:$F$1772,0)),"")</f>
        <v/>
      </c>
    </row>
    <row r="895" spans="1:7">
      <c r="A895" s="71">
        <v>325</v>
      </c>
      <c r="B895" s="59" t="s">
        <v>142</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59" t="s">
        <v>146</v>
      </c>
      <c r="C896" s="1">
        <v>109.930874</v>
      </c>
      <c r="D896" s="69">
        <v>0.24521124131383223</v>
      </c>
      <c r="E896" t="b">
        <f>EXACT(Anketa!$E$5,'Biotopi poligonos'!A896)</f>
        <v>1</v>
      </c>
      <c r="F896">
        <f>IF(E896=TRUE,COUNTIF($E$3:E896,TRUE),"")</f>
        <v>1</v>
      </c>
      <c r="G896" t="str">
        <f>IFERROR(INDEX($B$3:$B$1772,MATCH(ROWS($F$3:F896),$F$3:$F$1772,0)),"")</f>
        <v/>
      </c>
    </row>
    <row r="897" spans="1:7">
      <c r="A897" s="70">
        <v>326</v>
      </c>
      <c r="B897" s="59" t="s">
        <v>140</v>
      </c>
      <c r="C897" s="1">
        <v>19.597868999999999</v>
      </c>
      <c r="D897" s="69">
        <v>4.3714905646942019E-2</v>
      </c>
      <c r="E897" t="b">
        <f>EXACT(Anketa!$E$5,'Biotopi poligonos'!A897)</f>
        <v>1</v>
      </c>
      <c r="F897">
        <f>IF(E897=TRUE,COUNTIF($E$3:E897,TRUE),"")</f>
        <v>2</v>
      </c>
      <c r="G897" t="str">
        <f>IFERROR(INDEX($B$3:$B$1772,MATCH(ROWS($F$3:F897),$F$3:$F$1772,0)),"")</f>
        <v/>
      </c>
    </row>
    <row r="898" spans="1:7">
      <c r="A898" s="70">
        <v>326</v>
      </c>
      <c r="B898" s="59" t="s">
        <v>142</v>
      </c>
      <c r="C898" s="1">
        <v>24.835525000000001</v>
      </c>
      <c r="D898" s="69">
        <v>5.5397994142489158E-2</v>
      </c>
      <c r="E898" t="b">
        <f>EXACT(Anketa!$E$5,'Biotopi poligonos'!A898)</f>
        <v>1</v>
      </c>
      <c r="F898">
        <f>IF(E898=TRUE,COUNTIF($E$3:E898,TRUE),"")</f>
        <v>3</v>
      </c>
      <c r="G898" t="str">
        <f>IFERROR(INDEX($B$3:$B$1772,MATCH(ROWS($F$3:F898),$F$3:$F$1772,0)),"")</f>
        <v/>
      </c>
    </row>
    <row r="899" spans="1:7">
      <c r="A899" s="70">
        <v>326</v>
      </c>
      <c r="B899" s="59" t="s">
        <v>143</v>
      </c>
      <c r="C899" s="1">
        <v>15.043462</v>
      </c>
      <c r="D899" s="69">
        <v>3.3555868851524506E-2</v>
      </c>
      <c r="E899" t="b">
        <f>EXACT(Anketa!$E$5,'Biotopi poligonos'!A899)</f>
        <v>1</v>
      </c>
      <c r="F899">
        <f>IF(E899=TRUE,COUNTIF($E$3:E899,TRUE),"")</f>
        <v>4</v>
      </c>
      <c r="G899" t="str">
        <f>IFERROR(INDEX($B$3:$B$1772,MATCH(ROWS($F$3:F899),$F$3:$F$1772,0)),"")</f>
        <v/>
      </c>
    </row>
    <row r="900" spans="1:7">
      <c r="A900" s="70">
        <v>328</v>
      </c>
      <c r="B900" s="59">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59" t="s">
        <v>146</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59" t="s">
        <v>140</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59" t="s">
        <v>141</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59">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59" t="s">
        <v>142</v>
      </c>
      <c r="C905" s="1">
        <v>57.412585</v>
      </c>
      <c r="D905" s="69">
        <v>0.15514603817866429</v>
      </c>
      <c r="E905" t="b">
        <f>EXACT(Anketa!$E$5,'Biotopi poligonos'!A905)</f>
        <v>0</v>
      </c>
      <c r="F905" t="str">
        <f>IF(E905=TRUE,COUNTIF($E$3:E905,TRUE),"")</f>
        <v/>
      </c>
      <c r="G905" t="str">
        <f>IFERROR(INDEX($B$3:$B$1772,MATCH(ROWS($F$3:F905),$F$3:$F$1772,0)),"")</f>
        <v/>
      </c>
    </row>
    <row r="906" spans="1:7">
      <c r="A906" s="70">
        <v>328</v>
      </c>
      <c r="B906" s="59" t="s">
        <v>143</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59" t="s">
        <v>144</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59">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59" t="s">
        <v>140</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59" t="s">
        <v>141</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59">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59" t="s">
        <v>142</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59" t="s">
        <v>143</v>
      </c>
      <c r="C913" s="1">
        <v>13.015684</v>
      </c>
      <c r="D913" s="69">
        <v>0.12356400468472363</v>
      </c>
      <c r="E913" t="b">
        <f>EXACT(Anketa!$E$5,'Biotopi poligonos'!A913)</f>
        <v>0</v>
      </c>
      <c r="F913" t="str">
        <f>IF(E913=TRUE,COUNTIF($E$3:E913,TRUE),"")</f>
        <v/>
      </c>
      <c r="G913" t="str">
        <f>IFERROR(INDEX($B$3:$B$1772,MATCH(ROWS($F$3:F913),$F$3:$F$1772,0)),"")</f>
        <v/>
      </c>
    </row>
    <row r="914" spans="1:7">
      <c r="A914" s="71">
        <v>331</v>
      </c>
      <c r="B914" s="59" t="s">
        <v>144</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59">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59">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59">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59">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59">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59">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59">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59">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59" t="s">
        <v>140</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59" t="s">
        <v>142</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59" t="s">
        <v>148</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59" t="s">
        <v>145</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59">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59">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59">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59" t="s">
        <v>143</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59">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59" t="s">
        <v>140</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59" t="s">
        <v>141</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59">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59" t="s">
        <v>142</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59" t="s">
        <v>150</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59">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59">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59" t="s">
        <v>140</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59">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59" t="s">
        <v>143</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59">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59">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59" t="s">
        <v>145</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59">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59">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59">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59">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59" t="s">
        <v>149</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59" t="s">
        <v>140</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59" t="s">
        <v>141</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59" t="s">
        <v>142</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59" t="s">
        <v>144</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59">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59">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59" t="s">
        <v>140</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59">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59" t="s">
        <v>142</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59">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59" t="s">
        <v>143</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59">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59">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59">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59">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59">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59">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59" t="s">
        <v>140</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59" t="s">
        <v>142</v>
      </c>
      <c r="C968" s="1">
        <v>1.060209</v>
      </c>
      <c r="D968" s="69">
        <v>1.8498862311304765E-3</v>
      </c>
      <c r="E968" t="b">
        <f>EXACT(Anketa!$E$5,'Biotopi poligonos'!A968)</f>
        <v>0</v>
      </c>
      <c r="F968" t="str">
        <f>IF(E968=TRUE,COUNTIF($E$3:E968,TRUE),"")</f>
        <v/>
      </c>
      <c r="G968" t="str">
        <f>IFERROR(INDEX($B$3:$B$1772,MATCH(ROWS($F$3:F968),$F$3:$F$1772,0)),"")</f>
        <v/>
      </c>
    </row>
    <row r="969" spans="1:7">
      <c r="A969" s="70">
        <v>341</v>
      </c>
      <c r="B969" s="59" t="s">
        <v>150</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59" t="s">
        <v>143</v>
      </c>
      <c r="C970" s="1">
        <v>0.374247</v>
      </c>
      <c r="D970" s="69">
        <v>6.5299801486488754E-4</v>
      </c>
      <c r="E970" t="b">
        <f>EXACT(Anketa!$E$5,'Biotopi poligonos'!A970)</f>
        <v>0</v>
      </c>
      <c r="F970" t="str">
        <f>IF(E970=TRUE,COUNTIF($E$3:E970,TRUE),"")</f>
        <v/>
      </c>
      <c r="G970" t="str">
        <f>IFERROR(INDEX($B$3:$B$1772,MATCH(ROWS($F$3:F970),$F$3:$F$1772,0)),"")</f>
        <v/>
      </c>
    </row>
    <row r="971" spans="1:7">
      <c r="A971" s="70">
        <v>341</v>
      </c>
      <c r="B971" s="59" t="s">
        <v>144</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59">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59" t="s">
        <v>146</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59" t="s">
        <v>140</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59">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59" t="s">
        <v>142</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59" t="s">
        <v>143</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59" t="s">
        <v>144</v>
      </c>
      <c r="C978" s="1">
        <v>13.559982</v>
      </c>
      <c r="D978" s="69">
        <v>6.2108696087799641E-2</v>
      </c>
      <c r="E978" t="b">
        <f>EXACT(Anketa!$E$5,'Biotopi poligonos'!A978)</f>
        <v>0</v>
      </c>
      <c r="F978" t="str">
        <f>IF(E978=TRUE,COUNTIF($E$3:E978,TRUE),"")</f>
        <v/>
      </c>
      <c r="G978" t="str">
        <f>IFERROR(INDEX($B$3:$B$1772,MATCH(ROWS($F$3:F978),$F$3:$F$1772,0)),"")</f>
        <v/>
      </c>
    </row>
    <row r="979" spans="1:7">
      <c r="A979" s="70">
        <v>344</v>
      </c>
      <c r="B979" s="59">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59" t="s">
        <v>145</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59">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59">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59">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59" t="s">
        <v>140</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59" t="s">
        <v>142</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59" t="s">
        <v>146</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59" t="s">
        <v>140</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59" t="s">
        <v>141</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59">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59" t="s">
        <v>143</v>
      </c>
      <c r="C990" s="1">
        <v>0.995892</v>
      </c>
      <c r="D990" s="69">
        <v>1.2815420609755379E-2</v>
      </c>
      <c r="E990" t="b">
        <f>EXACT(Anketa!$E$5,'Biotopi poligonos'!A990)</f>
        <v>0</v>
      </c>
      <c r="F990" t="str">
        <f>IF(E990=TRUE,COUNTIF($E$3:E990,TRUE),"")</f>
        <v/>
      </c>
      <c r="G990" t="str">
        <f>IFERROR(INDEX($B$3:$B$1772,MATCH(ROWS($F$3:F990),$F$3:$F$1772,0)),"")</f>
        <v/>
      </c>
    </row>
    <row r="991" spans="1:7">
      <c r="A991" s="70">
        <v>346</v>
      </c>
      <c r="B991" s="59" t="s">
        <v>140</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59">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59" t="s">
        <v>142</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59" t="s">
        <v>152</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59">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59">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59" t="s">
        <v>146</v>
      </c>
      <c r="C997" s="1">
        <v>170.229758</v>
      </c>
      <c r="D997" s="69">
        <v>0.70844036459306992</v>
      </c>
      <c r="E997" t="b">
        <f>EXACT(Anketa!$E$5,'Biotopi poligonos'!A997)</f>
        <v>0</v>
      </c>
      <c r="F997" t="str">
        <f>IF(E997=TRUE,COUNTIF($E$3:E997,TRUE),"")</f>
        <v/>
      </c>
      <c r="G997" t="str">
        <f>IFERROR(INDEX($B$3:$B$1772,MATCH(ROWS($F$3:F997),$F$3:$F$1772,0)),"")</f>
        <v/>
      </c>
    </row>
    <row r="998" spans="1:7">
      <c r="A998" s="70">
        <v>349</v>
      </c>
      <c r="B998" s="59">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59" t="s">
        <v>140</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59" t="s">
        <v>142</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59" t="s">
        <v>143</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59">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59">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59">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59" t="s">
        <v>142</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59" t="s">
        <v>144</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59">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59" t="s">
        <v>146</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59" t="s">
        <v>140</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59" t="s">
        <v>141</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59" t="s">
        <v>142</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59" t="s">
        <v>143</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59" t="s">
        <v>147</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59" t="s">
        <v>140</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59" t="s">
        <v>142</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59" t="s">
        <v>143</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59">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59" t="s">
        <v>146</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59" t="s">
        <v>153</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59" t="s">
        <v>140</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59" t="s">
        <v>142</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59" t="s">
        <v>143</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59">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59">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59">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59">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59" t="s">
        <v>146</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59">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59" t="s">
        <v>140</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59" t="s">
        <v>143</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59">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59">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59">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59">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59" t="s">
        <v>140</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59">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59" t="s">
        <v>143</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59">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59" t="s">
        <v>146</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59">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59" t="s">
        <v>143</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59">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59" t="s">
        <v>140</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59" t="s">
        <v>142</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59" t="s">
        <v>143</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59" t="s">
        <v>140</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59">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59" t="s">
        <v>142</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59" t="s">
        <v>144</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59">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59" t="s">
        <v>148</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59" t="s">
        <v>145</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59">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59">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59">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59" t="s">
        <v>154</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59" t="s">
        <v>140</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59">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59" t="s">
        <v>140</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59" t="s">
        <v>143</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59" t="s">
        <v>145</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59" t="s">
        <v>146</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59" t="s">
        <v>140</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59" t="s">
        <v>142</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59" t="s">
        <v>143</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59" t="s">
        <v>144</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59" t="s">
        <v>146</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59" t="s">
        <v>145</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59">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59">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59" t="s">
        <v>146</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59">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59" t="s">
        <v>140</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59">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59" t="s">
        <v>143</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59">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59">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59">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59" t="s">
        <v>140</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59" t="s">
        <v>143</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59" t="s">
        <v>144</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59" t="s">
        <v>146</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59">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59" t="s">
        <v>140</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59" t="s">
        <v>143</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59" t="s">
        <v>140</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59" t="s">
        <v>142</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59" t="s">
        <v>143</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59" t="s">
        <v>140</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59">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59" t="s">
        <v>142</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59">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59" t="s">
        <v>140</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59" t="s">
        <v>143</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59">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59" t="s">
        <v>139</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59" t="s">
        <v>145</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59">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59">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59">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59" t="s">
        <v>150</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59" t="s">
        <v>144</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59">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59">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59">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59" t="s">
        <v>140</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59" t="s">
        <v>141</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59">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59" t="s">
        <v>150</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59">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59" t="s">
        <v>145</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59">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59">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59">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59" t="s">
        <v>149</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59" t="s">
        <v>140</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59" t="s">
        <v>141</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59">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59" t="s">
        <v>142</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59" t="s">
        <v>143</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59" t="s">
        <v>144</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59" t="s">
        <v>151</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59">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59" t="s">
        <v>145</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59">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59">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59">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59" t="s">
        <v>146</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59">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59" t="s">
        <v>140</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59">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59" t="s">
        <v>142</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59" t="s">
        <v>143</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59">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59" t="s">
        <v>140</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59" t="s">
        <v>142</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59" t="s">
        <v>143</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59" t="s">
        <v>152</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59">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59">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59">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59" t="s">
        <v>144</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59" t="s">
        <v>140</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59" t="s">
        <v>142</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59" t="s">
        <v>143</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59" t="s">
        <v>144</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59" t="s">
        <v>140</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59" t="s">
        <v>142</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59" t="s">
        <v>143</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59" t="s">
        <v>144</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59">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59" t="s">
        <v>146</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59">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59" t="s">
        <v>140</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59" t="s">
        <v>143</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59" t="s">
        <v>140</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59">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59" t="s">
        <v>140</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59" t="s">
        <v>143</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59" t="s">
        <v>140</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59" t="s">
        <v>143</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59" t="s">
        <v>140</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59" t="s">
        <v>142</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59" t="s">
        <v>143</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59">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59">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59" t="s">
        <v>148</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59">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59" t="s">
        <v>140</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59" t="s">
        <v>142</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59" t="s">
        <v>143</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59" t="s">
        <v>144</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59">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59" t="s">
        <v>139</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59">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59" t="s">
        <v>148</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59" t="s">
        <v>145</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59">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59">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59">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59" t="s">
        <v>140</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59">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59" t="s">
        <v>143</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59">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59" t="s">
        <v>148</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59" t="s">
        <v>145</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59">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59" t="s">
        <v>149</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59" t="s">
        <v>144</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59" t="s">
        <v>140</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59">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59">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59">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59" t="s">
        <v>142</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59" t="s">
        <v>144</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59">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59">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59" t="s">
        <v>145</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59">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59">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59" t="s">
        <v>149</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59" t="s">
        <v>140</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59">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59" t="s">
        <v>142</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59">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59" t="s">
        <v>143</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59" t="s">
        <v>144</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59" t="s">
        <v>140</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59" t="s">
        <v>141</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59" t="s">
        <v>142</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59" t="s">
        <v>143</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59" t="s">
        <v>144</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59">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59">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59" t="s">
        <v>145</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59">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59" t="s">
        <v>140</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59" t="s">
        <v>141</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59">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59">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59" t="s">
        <v>142</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59" t="s">
        <v>144</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59" t="s">
        <v>140</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59" t="s">
        <v>142</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59" t="s">
        <v>144</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59" t="s">
        <v>142</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59" t="s">
        <v>143</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59" t="s">
        <v>146</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59" t="s">
        <v>143</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59" t="s">
        <v>146</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59">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59" t="s">
        <v>140</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59">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59" t="s">
        <v>143</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59" t="s">
        <v>144</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59" t="s">
        <v>146</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59">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59" t="s">
        <v>140</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59" t="s">
        <v>143</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59" t="s">
        <v>140</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59" t="s">
        <v>142</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59" t="s">
        <v>143</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59">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59">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59" t="s">
        <v>146</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59">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59">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59" t="s">
        <v>140</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59">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59" t="s">
        <v>142</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59" t="s">
        <v>143</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59" t="s">
        <v>144</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59" t="s">
        <v>147</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59">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59">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59" t="s">
        <v>145</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59">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59">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59" t="s">
        <v>140</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59">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59" t="s">
        <v>150</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59" t="s">
        <v>143</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59" t="s">
        <v>144</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59" t="s">
        <v>142</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59" t="s">
        <v>144</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59" t="s">
        <v>147</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59" t="s">
        <v>140</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59" t="s">
        <v>141</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59">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59" t="s">
        <v>144</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59" t="s">
        <v>140</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59" t="s">
        <v>141</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59">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59" t="s">
        <v>142</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59" t="s">
        <v>143</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59" t="s">
        <v>144</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59">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59" t="s">
        <v>145</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59">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59" t="s">
        <v>140</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59" t="s">
        <v>141</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59">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59" t="s">
        <v>142</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59" t="s">
        <v>143</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59" t="s">
        <v>144</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59" t="s">
        <v>142</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59">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59" t="s">
        <v>152</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59">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59" t="s">
        <v>146</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59">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59" t="s">
        <v>140</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59" t="s">
        <v>141</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59">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59" t="s">
        <v>142</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59" t="s">
        <v>143</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59" t="s">
        <v>144</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59">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59" t="s">
        <v>148</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59" t="s">
        <v>145</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59">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59" t="s">
        <v>149</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59" t="s">
        <v>140</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59" t="s">
        <v>142</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59" t="s">
        <v>144</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59" t="s">
        <v>151</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59" t="s">
        <v>140</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59" t="s">
        <v>143</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59" t="s">
        <v>140</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59">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59" t="s">
        <v>142</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59" t="s">
        <v>143</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59" t="s">
        <v>144</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59">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59" t="s">
        <v>145</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59">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59" t="s">
        <v>140</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59">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59" t="s">
        <v>150</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59" t="s">
        <v>143</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59" t="s">
        <v>144</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59">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59" t="s">
        <v>140</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59" t="s">
        <v>141</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59">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59" t="s">
        <v>142</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59" t="s">
        <v>143</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59">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59">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59">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59" t="s">
        <v>148</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59" t="s">
        <v>145</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59">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59">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59">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59">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59" t="s">
        <v>140</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59">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59" t="s">
        <v>142</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59" t="s">
        <v>143</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59" t="s">
        <v>144</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59" t="s">
        <v>147</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59">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59">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59" t="s">
        <v>146</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59" t="s">
        <v>140</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59" t="s">
        <v>141</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59">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59" t="s">
        <v>142</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59" t="s">
        <v>143</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59" t="s">
        <v>144</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59" t="s">
        <v>146</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59">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59" t="s">
        <v>140</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59">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59" t="s">
        <v>143</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59" t="s">
        <v>146</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59" t="s">
        <v>140</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59" t="s">
        <v>141</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59" t="s">
        <v>142</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59" t="s">
        <v>143</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59" t="s">
        <v>144</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59" t="s">
        <v>146</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59">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59" t="s">
        <v>140</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59">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59" t="s">
        <v>142</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59" t="s">
        <v>143</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59" t="s">
        <v>142</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59">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59" t="s">
        <v>146</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59" t="s">
        <v>140</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59" t="s">
        <v>142</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59" t="s">
        <v>143</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59" t="s">
        <v>140</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59" t="s">
        <v>142</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59">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59" t="s">
        <v>143</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59" t="s">
        <v>148</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59" t="s">
        <v>145</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59">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59" t="s">
        <v>150</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59" t="s">
        <v>140</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59">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59" t="s">
        <v>143</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59" t="s">
        <v>144</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59">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59">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59" t="s">
        <v>145</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59">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59" t="s">
        <v>146</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59" t="s">
        <v>140</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59" t="s">
        <v>141</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59" t="s">
        <v>142</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59" t="s">
        <v>150</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59" t="s">
        <v>143</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59" t="s">
        <v>144</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59" t="s">
        <v>146</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59">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59" t="s">
        <v>140</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59">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59" t="s">
        <v>142</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59">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59" t="s">
        <v>143</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59" t="s">
        <v>140</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59" t="s">
        <v>141</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59">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59" t="s">
        <v>142</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59" t="s">
        <v>144</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59">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59" t="s">
        <v>152</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59">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59">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59">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59">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59" t="s">
        <v>139</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59">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59" t="s">
        <v>148</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59" t="s">
        <v>145</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59">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59">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59">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59">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59" t="s">
        <v>149</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59" t="s">
        <v>140</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59" t="s">
        <v>141</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59">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59">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59" t="s">
        <v>142</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59">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59" t="s">
        <v>150</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59" t="s">
        <v>144</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59" t="s">
        <v>146</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59">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59">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59" t="s">
        <v>140</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59" t="s">
        <v>142</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59" t="s">
        <v>143</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59" t="s">
        <v>146</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59">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59" t="s">
        <v>140</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59" t="s">
        <v>143</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59">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59">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59">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59">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59">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59" t="s">
        <v>152</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59">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59">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59">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59" t="s">
        <v>139</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59">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59" t="s">
        <v>148</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59" t="s">
        <v>145</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59" t="s">
        <v>146</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59">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59" t="s">
        <v>140</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59" t="s">
        <v>142</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59" t="s">
        <v>143</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59">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59">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59">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59">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59" t="s">
        <v>146</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59">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59" t="s">
        <v>140</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59">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59" t="s">
        <v>142</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59" t="s">
        <v>143</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59" t="s">
        <v>144</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59" t="s">
        <v>146</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59">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59" t="s">
        <v>140</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59" t="s">
        <v>141</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59">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59" t="s">
        <v>142</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59">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59" t="s">
        <v>143</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59">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59" t="s">
        <v>145</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59">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59" t="s">
        <v>149</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59">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59" t="s">
        <v>140</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59" t="s">
        <v>142</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59">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59" t="s">
        <v>144</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59">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59" t="s">
        <v>145</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59">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59">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59" t="s">
        <v>140</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59">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59" t="s">
        <v>142</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59" t="s">
        <v>150</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59" t="s">
        <v>143</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59" t="s">
        <v>144</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59" t="s">
        <v>140</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59">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59" t="s">
        <v>142</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59" t="s">
        <v>144</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59" t="s">
        <v>146</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59" t="s">
        <v>140</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59" t="s">
        <v>141</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59">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59" t="s">
        <v>142</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59" t="s">
        <v>143</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59" t="s">
        <v>144</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59" t="s">
        <v>145</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59">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59">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59">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59" t="s">
        <v>140</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59" t="s">
        <v>142</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59" t="s">
        <v>143</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59">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59" t="s">
        <v>142</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59" t="s">
        <v>143</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59" t="s">
        <v>144</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59" t="s">
        <v>140</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59" t="s">
        <v>141</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59">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59" t="s">
        <v>142</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59">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59" t="s">
        <v>144</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59" t="s">
        <v>140</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59" t="s">
        <v>142</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59" t="s">
        <v>144</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59" t="s">
        <v>146</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59" t="s">
        <v>140</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59" t="s">
        <v>143</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59">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59" t="s">
        <v>140</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59">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59" t="s">
        <v>142</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59" t="s">
        <v>143</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59" t="s">
        <v>144</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59">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59">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59">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59" t="s">
        <v>140</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59" t="s">
        <v>141</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59" t="s">
        <v>142</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59" t="s">
        <v>150</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59" t="s">
        <v>144</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59">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59" t="s">
        <v>145</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59" t="s">
        <v>146</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59">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59" t="s">
        <v>140</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59" t="s">
        <v>143</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59" t="s">
        <v>142</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59" t="s">
        <v>142</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59" t="s">
        <v>144</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59" t="s">
        <v>140</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59" t="s">
        <v>141</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59" t="s">
        <v>142</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59" t="s">
        <v>140</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59" t="s">
        <v>142</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59" t="s">
        <v>143</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59" t="s">
        <v>144</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59">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59" t="s">
        <v>145</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59">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59">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59" t="s">
        <v>140</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59">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59" t="s">
        <v>150</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59" t="s">
        <v>140</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59" t="s">
        <v>142</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59" t="s">
        <v>144</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59">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59" t="s">
        <v>145</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59">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59" t="s">
        <v>140</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59">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59" t="s">
        <v>142</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59" t="s">
        <v>150</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59">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59">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59" t="s">
        <v>140</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59">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59" t="s">
        <v>150</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59" t="s">
        <v>144</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59">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59">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59" t="s">
        <v>140</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59">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59">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59" t="s">
        <v>140</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59">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59" t="s">
        <v>142</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59" t="s">
        <v>143</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59" t="s">
        <v>146</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59" t="s">
        <v>140</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59" t="s">
        <v>142</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59" t="s">
        <v>143</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59" t="s">
        <v>140</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59">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59" t="s">
        <v>140</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59" t="s">
        <v>142</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59" t="s">
        <v>143</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59" t="s">
        <v>144</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59" t="s">
        <v>145</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59" t="s">
        <v>140</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59">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59" t="s">
        <v>142</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59">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59">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59" t="s">
        <v>140</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59" t="s">
        <v>143</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59">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59" t="s">
        <v>146</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59" t="s">
        <v>140</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59" t="s">
        <v>143</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59">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59">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59" t="s">
        <v>145</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59">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59">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59">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59" t="s">
        <v>146</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59">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59" t="s">
        <v>140</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59" t="s">
        <v>141</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59">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59" t="s">
        <v>142</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59" t="s">
        <v>143</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59" t="s">
        <v>144</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59">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59" t="s">
        <v>145</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59">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59" t="s">
        <v>140</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59" t="s">
        <v>141</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59" t="s">
        <v>142</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59" t="s">
        <v>143</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59" t="s">
        <v>144</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59">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59" t="s">
        <v>146</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59">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59" t="s">
        <v>140</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59" t="s">
        <v>142</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59" t="s">
        <v>143</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59" t="s">
        <v>142</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59">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59">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59" t="s">
        <v>142</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59" t="s">
        <v>143</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59">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59">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59">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59">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59" t="s">
        <v>146</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59" t="s">
        <v>140</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59" t="s">
        <v>142</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59" t="s">
        <v>143</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59">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59" t="s">
        <v>145</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59">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59">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59">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59" t="s">
        <v>150</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59">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59" t="s">
        <v>145</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59">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59">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59">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59" t="s">
        <v>140</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59">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59">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59" t="s">
        <v>148</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59" t="s">
        <v>145</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59">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59">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59">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59" t="s">
        <v>140</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59" t="s">
        <v>143</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59">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59">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59" t="s">
        <v>148</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59" t="s">
        <v>145</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59">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59" t="s">
        <v>140</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59">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59" t="s">
        <v>150</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59" t="s">
        <v>143</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59">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59" t="s">
        <v>145</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59">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59" t="s">
        <v>146</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59">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59" t="s">
        <v>140</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59">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59" t="s">
        <v>142</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59" t="s">
        <v>143</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59" t="s">
        <v>146</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59" t="s">
        <v>140</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59" t="s">
        <v>143</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59" t="s">
        <v>140</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59" t="s">
        <v>141</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59" t="s">
        <v>142</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59">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59" t="s">
        <v>140</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59" t="s">
        <v>143</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59" t="s">
        <v>152</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59">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59" t="s">
        <v>142</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59">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59">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59" t="s">
        <v>144</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59">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59" t="s">
        <v>148</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59" t="s">
        <v>145</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59">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59">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59" t="s">
        <v>142</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59" t="s">
        <v>144</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59" t="s">
        <v>146</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59">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59" t="s">
        <v>140</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59" t="s">
        <v>142</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59" t="s">
        <v>143</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59">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59" t="s">
        <v>140</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59">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59" t="s">
        <v>142</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59">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59" t="s">
        <v>143</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59" t="s">
        <v>144</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59" t="s">
        <v>146</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59">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59" t="s">
        <v>141</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59" t="s">
        <v>143</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59" t="s">
        <v>144</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59">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59">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59" t="s">
        <v>140</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59" t="s">
        <v>142</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59" t="s">
        <v>143</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59">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59" t="s">
        <v>140</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59" t="s">
        <v>142</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59" t="s">
        <v>143</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59" t="s">
        <v>140</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59" t="s">
        <v>141</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59">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59" t="s">
        <v>142</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59" t="s">
        <v>144</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59">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59" t="s">
        <v>140</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59">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59" t="s">
        <v>144</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59">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59" t="s">
        <v>140</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59">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59" t="s">
        <v>142</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59">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59" t="s">
        <v>150</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59" t="s">
        <v>141</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59">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59" t="s">
        <v>142</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59" t="s">
        <v>144</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59">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59">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59">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59" t="s">
        <v>140</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59" t="s">
        <v>142</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59" t="s">
        <v>143</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59" t="s">
        <v>144</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59">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59" t="s">
        <v>142</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0" t="s">
        <v>155</v>
      </c>
      <c r="B1" s="51" t="s">
        <v>156</v>
      </c>
    </row>
    <row r="2" spans="1:2">
      <c r="A2">
        <v>1110</v>
      </c>
      <c r="B2" s="52">
        <v>296.14945299999999</v>
      </c>
    </row>
    <row r="3" spans="1:2">
      <c r="A3" t="s">
        <v>157</v>
      </c>
      <c r="B3" s="52">
        <v>31.343817999999999</v>
      </c>
    </row>
    <row r="4" spans="1:2">
      <c r="A4">
        <v>1170</v>
      </c>
      <c r="B4" s="52">
        <v>51070.992942999997</v>
      </c>
    </row>
    <row r="5" spans="1:2">
      <c r="A5">
        <v>1210</v>
      </c>
      <c r="B5" s="52">
        <v>30.245531</v>
      </c>
    </row>
    <row r="6" spans="1:2">
      <c r="A6">
        <v>1220</v>
      </c>
      <c r="B6" s="52">
        <v>27.018231</v>
      </c>
    </row>
    <row r="7" spans="1:2">
      <c r="A7">
        <v>1230</v>
      </c>
      <c r="B7" s="52">
        <v>8.6397759999999995</v>
      </c>
    </row>
    <row r="8" spans="1:2">
      <c r="A8">
        <v>1310</v>
      </c>
      <c r="B8" s="52">
        <v>30.338899999999999</v>
      </c>
    </row>
    <row r="9" spans="1:2">
      <c r="A9" t="s">
        <v>158</v>
      </c>
      <c r="B9" s="52">
        <v>184.40663000000001</v>
      </c>
    </row>
    <row r="10" spans="1:2">
      <c r="A10">
        <v>1640</v>
      </c>
      <c r="B10" s="52">
        <v>32.253346000000001</v>
      </c>
    </row>
    <row r="11" spans="1:2">
      <c r="A11">
        <v>2110</v>
      </c>
      <c r="B11" s="52">
        <v>134.548362</v>
      </c>
    </row>
    <row r="12" spans="1:2">
      <c r="A12">
        <v>2120</v>
      </c>
      <c r="B12" s="52">
        <v>314.56304799999998</v>
      </c>
    </row>
    <row r="13" spans="1:2">
      <c r="A13" t="s">
        <v>152</v>
      </c>
      <c r="B13" s="52">
        <v>1118.762007</v>
      </c>
    </row>
    <row r="14" spans="1:2">
      <c r="A14" t="s">
        <v>159</v>
      </c>
      <c r="B14" s="52">
        <v>54.832023</v>
      </c>
    </row>
    <row r="15" spans="1:2">
      <c r="A15">
        <v>2170</v>
      </c>
      <c r="B15" s="52">
        <v>15.956972</v>
      </c>
    </row>
    <row r="16" spans="1:2">
      <c r="A16">
        <v>2180</v>
      </c>
      <c r="B16" s="52">
        <v>25000.113485999998</v>
      </c>
    </row>
    <row r="17" spans="1:2">
      <c r="A17">
        <v>2190</v>
      </c>
      <c r="B17" s="52">
        <v>773.02992900000004</v>
      </c>
    </row>
    <row r="18" spans="1:2">
      <c r="A18">
        <v>2320</v>
      </c>
      <c r="B18" s="52">
        <v>2489.9369259999999</v>
      </c>
    </row>
    <row r="19" spans="1:2">
      <c r="A19">
        <v>2330</v>
      </c>
      <c r="B19" s="52">
        <v>4.682474</v>
      </c>
    </row>
    <row r="20" spans="1:2">
      <c r="A20">
        <v>3130</v>
      </c>
      <c r="B20" s="52">
        <v>4186.9530009999999</v>
      </c>
    </row>
    <row r="21" spans="1:2">
      <c r="A21">
        <v>3140</v>
      </c>
      <c r="B21" s="52">
        <v>6817.4402319999999</v>
      </c>
    </row>
    <row r="22" spans="1:2">
      <c r="A22">
        <v>3150</v>
      </c>
      <c r="B22" s="52">
        <v>29654.591032</v>
      </c>
    </row>
    <row r="23" spans="1:2">
      <c r="A23">
        <v>3160</v>
      </c>
      <c r="B23" s="52">
        <v>1355.196038</v>
      </c>
    </row>
    <row r="24" spans="1:2">
      <c r="A24" t="s">
        <v>160</v>
      </c>
      <c r="B24" s="52">
        <v>7.7742909999999998</v>
      </c>
    </row>
    <row r="25" spans="1:2">
      <c r="A25">
        <v>3260</v>
      </c>
      <c r="B25" s="52">
        <v>5122.6146939999999</v>
      </c>
    </row>
    <row r="26" spans="1:2">
      <c r="A26">
        <v>4010</v>
      </c>
      <c r="B26" s="52">
        <v>1209.3283180000001</v>
      </c>
    </row>
    <row r="27" spans="1:2">
      <c r="A27">
        <v>4030</v>
      </c>
      <c r="B27" s="52">
        <v>18.691191</v>
      </c>
    </row>
    <row r="28" spans="1:2">
      <c r="A28">
        <v>5130</v>
      </c>
      <c r="B28" s="52">
        <v>65.881936999999994</v>
      </c>
    </row>
    <row r="29" spans="1:2">
      <c r="A29" t="s">
        <v>161</v>
      </c>
      <c r="B29" s="52">
        <v>205.49875</v>
      </c>
    </row>
    <row r="30" spans="1:2">
      <c r="A30" t="s">
        <v>139</v>
      </c>
      <c r="B30" s="52">
        <v>270.51240200000001</v>
      </c>
    </row>
    <row r="31" spans="1:2">
      <c r="A31">
        <v>6210</v>
      </c>
      <c r="B31" s="52">
        <v>2754.8033049999999</v>
      </c>
    </row>
    <row r="32" spans="1:2">
      <c r="A32" t="s">
        <v>148</v>
      </c>
      <c r="B32" s="52">
        <v>127.808104</v>
      </c>
    </row>
    <row r="33" spans="1:2">
      <c r="A33" t="s">
        <v>145</v>
      </c>
      <c r="B33" s="52">
        <v>4492.9300439999997</v>
      </c>
    </row>
    <row r="34" spans="1:2">
      <c r="A34">
        <v>6410</v>
      </c>
      <c r="B34" s="52">
        <v>1535.824169</v>
      </c>
    </row>
    <row r="35" spans="1:2">
      <c r="A35">
        <v>6430</v>
      </c>
      <c r="B35" s="52">
        <v>253.960296</v>
      </c>
    </row>
    <row r="36" spans="1:2">
      <c r="A36">
        <v>6450</v>
      </c>
      <c r="B36" s="52">
        <v>9916.7445459999999</v>
      </c>
    </row>
    <row r="37" spans="1:2">
      <c r="A37">
        <v>6510</v>
      </c>
      <c r="B37" s="52">
        <v>1471.584353</v>
      </c>
    </row>
    <row r="38" spans="1:2">
      <c r="A38" t="s">
        <v>149</v>
      </c>
      <c r="B38" s="52">
        <v>1395.2328729999999</v>
      </c>
    </row>
    <row r="39" spans="1:2">
      <c r="A39" t="s">
        <v>146</v>
      </c>
      <c r="B39" s="52">
        <v>83909.950417</v>
      </c>
    </row>
    <row r="40" spans="1:2">
      <c r="A40">
        <v>7120</v>
      </c>
      <c r="B40" s="52">
        <v>4593.330817</v>
      </c>
    </row>
    <row r="41" spans="1:2">
      <c r="A41">
        <v>7140</v>
      </c>
      <c r="B41" s="52">
        <v>4635.3510189999997</v>
      </c>
    </row>
    <row r="42" spans="1:2">
      <c r="A42">
        <v>7150</v>
      </c>
      <c r="B42" s="52">
        <v>5.2153999999999999E-2</v>
      </c>
    </row>
    <row r="43" spans="1:2">
      <c r="A43">
        <v>7160</v>
      </c>
      <c r="B43" s="52">
        <v>472.41954199999998</v>
      </c>
    </row>
    <row r="44" spans="1:2">
      <c r="A44" t="s">
        <v>153</v>
      </c>
      <c r="B44" s="52">
        <v>578.346767</v>
      </c>
    </row>
    <row r="45" spans="1:2">
      <c r="A45" t="s">
        <v>154</v>
      </c>
      <c r="B45" s="52">
        <v>26.537662999999998</v>
      </c>
    </row>
    <row r="46" spans="1:2">
      <c r="A46">
        <v>7230</v>
      </c>
      <c r="B46" s="52">
        <v>2051.3949339999999</v>
      </c>
    </row>
    <row r="47" spans="1:2">
      <c r="A47">
        <v>8210</v>
      </c>
      <c r="B47" s="52">
        <v>4.2477580000000001</v>
      </c>
    </row>
    <row r="48" spans="1:2">
      <c r="A48">
        <v>8220</v>
      </c>
      <c r="B48" s="52">
        <v>32.321657999999999</v>
      </c>
    </row>
    <row r="49" spans="1:2">
      <c r="A49">
        <v>8310</v>
      </c>
      <c r="B49" s="52">
        <v>0.608464</v>
      </c>
    </row>
    <row r="50" spans="1:2">
      <c r="A50" t="s">
        <v>140</v>
      </c>
      <c r="B50" s="52">
        <v>27977.709726000001</v>
      </c>
    </row>
    <row r="51" spans="1:2">
      <c r="A51" t="s">
        <v>141</v>
      </c>
      <c r="B51" s="52">
        <v>4570.2387849999996</v>
      </c>
    </row>
    <row r="52" spans="1:2">
      <c r="A52">
        <v>9050</v>
      </c>
      <c r="B52" s="52">
        <v>7200.9539089999998</v>
      </c>
    </row>
    <row r="53" spans="1:2">
      <c r="A53">
        <v>9060</v>
      </c>
      <c r="B53" s="52">
        <v>741.69055200000003</v>
      </c>
    </row>
    <row r="54" spans="1:2">
      <c r="A54">
        <v>9070</v>
      </c>
      <c r="B54" s="52">
        <v>184.54227399999999</v>
      </c>
    </row>
    <row r="55" spans="1:2">
      <c r="A55" t="s">
        <v>142</v>
      </c>
      <c r="B55" s="52">
        <v>8941.7609250000005</v>
      </c>
    </row>
    <row r="56" spans="1:2">
      <c r="A56">
        <v>9160</v>
      </c>
      <c r="B56" s="52">
        <v>1143.453812</v>
      </c>
    </row>
    <row r="57" spans="1:2">
      <c r="A57" t="s">
        <v>150</v>
      </c>
      <c r="B57" s="52">
        <v>4223.3933100000004</v>
      </c>
    </row>
    <row r="58" spans="1:2">
      <c r="A58" t="s">
        <v>143</v>
      </c>
      <c r="B58" s="52">
        <v>33176.504542000002</v>
      </c>
    </row>
    <row r="59" spans="1:2">
      <c r="A59" t="s">
        <v>144</v>
      </c>
      <c r="B59" s="52">
        <v>4427.5539719999997</v>
      </c>
    </row>
    <row r="60" spans="1:2">
      <c r="A60" t="s">
        <v>151</v>
      </c>
      <c r="B60" s="52">
        <v>745.48170900000002</v>
      </c>
    </row>
    <row r="61" spans="1:2">
      <c r="A61" t="s">
        <v>147</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162</v>
      </c>
      <c r="B1" t="s">
        <v>163</v>
      </c>
      <c r="D1" t="s">
        <v>164</v>
      </c>
      <c r="E1" t="s">
        <v>165</v>
      </c>
      <c r="F1" t="s">
        <v>166</v>
      </c>
      <c r="G1" t="s">
        <v>167</v>
      </c>
      <c r="H1" t="s">
        <v>168</v>
      </c>
      <c r="I1" t="s">
        <v>169</v>
      </c>
      <c r="J1" t="s">
        <v>170</v>
      </c>
      <c r="K1" t="s">
        <v>171</v>
      </c>
      <c r="L1" s="23" t="s">
        <v>172</v>
      </c>
      <c r="M1" t="s">
        <v>173</v>
      </c>
      <c r="N1" t="s">
        <v>174</v>
      </c>
    </row>
    <row r="2" spans="1:14" ht="28.9">
      <c r="A2" s="13" t="s">
        <v>175</v>
      </c>
      <c r="B2" s="15" t="s">
        <v>176</v>
      </c>
      <c r="D2" s="13" t="s">
        <v>175</v>
      </c>
      <c r="E2" s="13" t="s">
        <v>177</v>
      </c>
      <c r="F2" s="31" t="s">
        <v>178</v>
      </c>
      <c r="G2" s="13" t="s">
        <v>179</v>
      </c>
      <c r="H2" s="23" t="s">
        <v>180</v>
      </c>
      <c r="I2" s="13" t="s">
        <v>181</v>
      </c>
      <c r="J2" s="13" t="s">
        <v>182</v>
      </c>
      <c r="K2" s="13" t="s">
        <v>183</v>
      </c>
      <c r="L2" s="24" t="s">
        <v>184</v>
      </c>
      <c r="M2" s="13" t="s">
        <v>185</v>
      </c>
      <c r="N2" s="13" t="s">
        <v>186</v>
      </c>
    </row>
    <row r="3" spans="1:14" ht="28.9">
      <c r="A3" s="13" t="s">
        <v>187</v>
      </c>
      <c r="B3" s="15" t="s">
        <v>188</v>
      </c>
      <c r="D3" s="13" t="s">
        <v>187</v>
      </c>
      <c r="E3" s="13" t="s">
        <v>189</v>
      </c>
      <c r="F3" s="31" t="s">
        <v>190</v>
      </c>
      <c r="H3" s="24" t="s">
        <v>191</v>
      </c>
      <c r="I3" s="13" t="s">
        <v>192</v>
      </c>
      <c r="J3" s="13" t="s">
        <v>193</v>
      </c>
      <c r="K3" s="13" t="s">
        <v>194</v>
      </c>
      <c r="L3" s="24" t="s">
        <v>195</v>
      </c>
      <c r="M3" s="13" t="s">
        <v>196</v>
      </c>
      <c r="N3" s="13" t="s">
        <v>197</v>
      </c>
    </row>
    <row r="4" spans="1:14">
      <c r="A4" s="13" t="s">
        <v>198</v>
      </c>
      <c r="B4" s="15" t="s">
        <v>199</v>
      </c>
      <c r="D4" s="13" t="s">
        <v>198</v>
      </c>
      <c r="E4" s="13" t="s">
        <v>200</v>
      </c>
      <c r="F4" s="31" t="s">
        <v>201</v>
      </c>
      <c r="H4" s="24" t="s">
        <v>202</v>
      </c>
      <c r="J4" s="13" t="s">
        <v>203</v>
      </c>
      <c r="K4" s="13" t="s">
        <v>204</v>
      </c>
      <c r="L4" s="24" t="s">
        <v>205</v>
      </c>
      <c r="M4" s="13" t="s">
        <v>206</v>
      </c>
      <c r="N4" s="13" t="s">
        <v>207</v>
      </c>
    </row>
    <row r="5" spans="1:14">
      <c r="A5" s="13" t="s">
        <v>177</v>
      </c>
      <c r="B5" s="15" t="s">
        <v>208</v>
      </c>
      <c r="E5" s="13" t="s">
        <v>209</v>
      </c>
      <c r="F5" s="31" t="s">
        <v>210</v>
      </c>
      <c r="H5" s="24" t="s">
        <v>211</v>
      </c>
      <c r="J5" s="13" t="s">
        <v>212</v>
      </c>
      <c r="K5" s="13" t="s">
        <v>213</v>
      </c>
      <c r="L5" s="24" t="s">
        <v>214</v>
      </c>
      <c r="M5" s="13" t="s">
        <v>215</v>
      </c>
    </row>
    <row r="6" spans="1:14">
      <c r="A6" s="13" t="s">
        <v>189</v>
      </c>
      <c r="B6" s="15" t="s">
        <v>216</v>
      </c>
      <c r="E6" s="13" t="s">
        <v>217</v>
      </c>
      <c r="F6" s="31" t="s">
        <v>218</v>
      </c>
      <c r="H6" s="24" t="s">
        <v>219</v>
      </c>
      <c r="J6" s="13" t="s">
        <v>220</v>
      </c>
      <c r="K6" s="13" t="s">
        <v>221</v>
      </c>
      <c r="L6" s="24" t="s">
        <v>222</v>
      </c>
      <c r="M6" s="13" t="s">
        <v>223</v>
      </c>
    </row>
    <row r="7" spans="1:14" ht="28.9">
      <c r="A7" s="13" t="s">
        <v>200</v>
      </c>
      <c r="B7" s="15" t="s">
        <v>224</v>
      </c>
      <c r="E7" s="13" t="s">
        <v>225</v>
      </c>
      <c r="F7" s="31" t="s">
        <v>226</v>
      </c>
      <c r="H7" s="24" t="s">
        <v>227</v>
      </c>
      <c r="J7" s="13" t="s">
        <v>228</v>
      </c>
      <c r="K7" s="13" t="s">
        <v>229</v>
      </c>
      <c r="L7" s="32" t="s">
        <v>230</v>
      </c>
    </row>
    <row r="8" spans="1:14" ht="28.9">
      <c r="A8" s="13" t="s">
        <v>209</v>
      </c>
      <c r="B8" s="15" t="s">
        <v>231</v>
      </c>
      <c r="E8" s="13" t="s">
        <v>232</v>
      </c>
      <c r="F8" s="31" t="s">
        <v>233</v>
      </c>
      <c r="H8" s="24" t="s">
        <v>234</v>
      </c>
      <c r="J8" s="13" t="s">
        <v>235</v>
      </c>
      <c r="K8" s="13" t="s">
        <v>236</v>
      </c>
      <c r="L8" s="24" t="s">
        <v>237</v>
      </c>
    </row>
    <row r="9" spans="1:14">
      <c r="A9" s="13" t="s">
        <v>217</v>
      </c>
      <c r="B9" s="15" t="s">
        <v>238</v>
      </c>
      <c r="E9" s="13" t="s">
        <v>239</v>
      </c>
      <c r="F9" s="31" t="s">
        <v>240</v>
      </c>
      <c r="H9" s="24" t="s">
        <v>241</v>
      </c>
      <c r="J9" s="13" t="s">
        <v>242</v>
      </c>
      <c r="K9" s="13" t="s">
        <v>243</v>
      </c>
      <c r="L9" s="33" t="s">
        <v>244</v>
      </c>
    </row>
    <row r="10" spans="1:14" ht="28.9">
      <c r="A10" s="13" t="s">
        <v>225</v>
      </c>
      <c r="B10" s="15" t="s">
        <v>245</v>
      </c>
      <c r="E10" s="13" t="s">
        <v>246</v>
      </c>
      <c r="F10" s="31" t="s">
        <v>247</v>
      </c>
      <c r="H10" s="24" t="s">
        <v>248</v>
      </c>
      <c r="J10" s="13" t="s">
        <v>249</v>
      </c>
      <c r="K10" s="13" t="s">
        <v>250</v>
      </c>
      <c r="L10" s="24" t="s">
        <v>251</v>
      </c>
    </row>
    <row r="11" spans="1:14" ht="28.9">
      <c r="A11" s="13" t="s">
        <v>232</v>
      </c>
      <c r="B11" s="15" t="s">
        <v>252</v>
      </c>
      <c r="E11" s="13" t="s">
        <v>253</v>
      </c>
      <c r="F11" s="31" t="s">
        <v>254</v>
      </c>
      <c r="H11" s="24" t="s">
        <v>255</v>
      </c>
      <c r="J11" s="12" t="s">
        <v>256</v>
      </c>
      <c r="K11" s="13" t="s">
        <v>257</v>
      </c>
      <c r="L11" s="24" t="s">
        <v>258</v>
      </c>
    </row>
    <row r="12" spans="1:14" ht="28.9">
      <c r="A12" s="13" t="s">
        <v>239</v>
      </c>
      <c r="B12" s="15" t="s">
        <v>259</v>
      </c>
      <c r="E12" s="13" t="s">
        <v>260</v>
      </c>
      <c r="F12" s="31" t="s">
        <v>261</v>
      </c>
      <c r="H12" s="24" t="s">
        <v>262</v>
      </c>
      <c r="J12" s="13" t="s">
        <v>263</v>
      </c>
      <c r="K12" s="13" t="s">
        <v>264</v>
      </c>
      <c r="L12" s="24" t="s">
        <v>265</v>
      </c>
    </row>
    <row r="13" spans="1:14">
      <c r="A13" s="13" t="s">
        <v>246</v>
      </c>
      <c r="B13" s="15" t="s">
        <v>266</v>
      </c>
      <c r="E13" s="13" t="s">
        <v>267</v>
      </c>
      <c r="F13" s="31" t="s">
        <v>268</v>
      </c>
      <c r="H13" s="24" t="s">
        <v>269</v>
      </c>
      <c r="J13" s="13" t="s">
        <v>270</v>
      </c>
      <c r="K13" s="13" t="s">
        <v>271</v>
      </c>
      <c r="L13" s="24" t="s">
        <v>272</v>
      </c>
    </row>
    <row r="14" spans="1:14" ht="28.9">
      <c r="A14" s="13" t="s">
        <v>253</v>
      </c>
      <c r="B14" s="15" t="s">
        <v>273</v>
      </c>
      <c r="E14" s="13" t="s">
        <v>274</v>
      </c>
      <c r="F14" s="31" t="s">
        <v>275</v>
      </c>
      <c r="H14" s="24" t="s">
        <v>276</v>
      </c>
      <c r="K14" s="13" t="s">
        <v>277</v>
      </c>
      <c r="L14" s="24" t="s">
        <v>278</v>
      </c>
    </row>
    <row r="15" spans="1:14">
      <c r="A15" s="13" t="s">
        <v>260</v>
      </c>
      <c r="B15" s="15" t="s">
        <v>279</v>
      </c>
      <c r="E15" s="13" t="s">
        <v>280</v>
      </c>
      <c r="F15" s="31" t="s">
        <v>281</v>
      </c>
      <c r="H15" s="24" t="s">
        <v>282</v>
      </c>
      <c r="K15" s="13" t="s">
        <v>283</v>
      </c>
      <c r="L15" s="24" t="s">
        <v>284</v>
      </c>
    </row>
    <row r="16" spans="1:14">
      <c r="A16" s="13" t="s">
        <v>267</v>
      </c>
      <c r="B16" s="15" t="s">
        <v>285</v>
      </c>
      <c r="E16" s="13" t="s">
        <v>286</v>
      </c>
      <c r="F16" s="31" t="s">
        <v>287</v>
      </c>
      <c r="H16" s="24" t="s">
        <v>288</v>
      </c>
      <c r="K16" s="13" t="s">
        <v>289</v>
      </c>
      <c r="L16" s="24" t="s">
        <v>290</v>
      </c>
    </row>
    <row r="17" spans="1:12">
      <c r="A17" s="13" t="s">
        <v>274</v>
      </c>
      <c r="B17" s="15" t="s">
        <v>291</v>
      </c>
      <c r="E17" s="13" t="s">
        <v>292</v>
      </c>
      <c r="F17" s="31" t="s">
        <v>293</v>
      </c>
      <c r="H17" s="24" t="s">
        <v>294</v>
      </c>
      <c r="K17" s="13" t="s">
        <v>295</v>
      </c>
      <c r="L17" s="24" t="s">
        <v>296</v>
      </c>
    </row>
    <row r="18" spans="1:12">
      <c r="A18" s="13" t="s">
        <v>280</v>
      </c>
      <c r="B18" s="15" t="s">
        <v>297</v>
      </c>
      <c r="E18" s="13" t="s">
        <v>298</v>
      </c>
      <c r="F18" s="31" t="s">
        <v>299</v>
      </c>
      <c r="H18" s="24" t="s">
        <v>300</v>
      </c>
      <c r="K18" s="13" t="s">
        <v>301</v>
      </c>
      <c r="L18" s="24" t="s">
        <v>302</v>
      </c>
    </row>
    <row r="19" spans="1:12">
      <c r="A19" s="13" t="s">
        <v>286</v>
      </c>
      <c r="B19" s="15" t="s">
        <v>303</v>
      </c>
      <c r="E19" s="13" t="s">
        <v>304</v>
      </c>
      <c r="F19" s="31" t="s">
        <v>305</v>
      </c>
      <c r="H19" s="24" t="s">
        <v>306</v>
      </c>
      <c r="K19" s="13" t="s">
        <v>307</v>
      </c>
      <c r="L19" s="24" t="s">
        <v>308</v>
      </c>
    </row>
    <row r="20" spans="1:12">
      <c r="A20" s="13" t="s">
        <v>292</v>
      </c>
      <c r="B20" s="15" t="s">
        <v>309</v>
      </c>
      <c r="E20" s="13" t="s">
        <v>310</v>
      </c>
      <c r="F20" s="31" t="s">
        <v>311</v>
      </c>
      <c r="H20" s="24" t="s">
        <v>312</v>
      </c>
      <c r="K20" s="13" t="s">
        <v>313</v>
      </c>
      <c r="L20" s="24" t="s">
        <v>314</v>
      </c>
    </row>
    <row r="21" spans="1:12">
      <c r="A21" s="13" t="s">
        <v>298</v>
      </c>
      <c r="B21" s="15" t="s">
        <v>315</v>
      </c>
      <c r="E21" s="13" t="s">
        <v>316</v>
      </c>
      <c r="F21" s="31" t="s">
        <v>317</v>
      </c>
      <c r="H21" s="24" t="s">
        <v>318</v>
      </c>
      <c r="K21" s="13" t="s">
        <v>319</v>
      </c>
      <c r="L21" s="24" t="s">
        <v>320</v>
      </c>
    </row>
    <row r="22" spans="1:12" ht="28.9">
      <c r="A22" s="13" t="s">
        <v>304</v>
      </c>
      <c r="B22" s="15" t="s">
        <v>321</v>
      </c>
      <c r="E22" s="13" t="s">
        <v>322</v>
      </c>
      <c r="F22" s="31" t="s">
        <v>323</v>
      </c>
      <c r="H22" s="24" t="s">
        <v>324</v>
      </c>
      <c r="K22" s="13" t="s">
        <v>325</v>
      </c>
      <c r="L22" s="24" t="s">
        <v>326</v>
      </c>
    </row>
    <row r="23" spans="1:12">
      <c r="A23" s="13" t="s">
        <v>310</v>
      </c>
      <c r="B23" s="15" t="s">
        <v>327</v>
      </c>
      <c r="E23" s="13" t="s">
        <v>328</v>
      </c>
      <c r="F23" s="31" t="s">
        <v>329</v>
      </c>
      <c r="H23" s="24" t="s">
        <v>330</v>
      </c>
      <c r="K23" s="13" t="s">
        <v>331</v>
      </c>
      <c r="L23" s="24" t="s">
        <v>332</v>
      </c>
    </row>
    <row r="24" spans="1:12">
      <c r="A24" s="13" t="s">
        <v>316</v>
      </c>
      <c r="B24" s="15" t="s">
        <v>333</v>
      </c>
      <c r="E24" s="13" t="s">
        <v>334</v>
      </c>
      <c r="F24" s="31" t="s">
        <v>335</v>
      </c>
      <c r="H24" s="24" t="s">
        <v>336</v>
      </c>
      <c r="K24" s="13" t="s">
        <v>337</v>
      </c>
      <c r="L24" s="24" t="s">
        <v>338</v>
      </c>
    </row>
    <row r="25" spans="1:12">
      <c r="A25" s="13" t="s">
        <v>322</v>
      </c>
      <c r="B25" s="15" t="s">
        <v>339</v>
      </c>
      <c r="E25" s="13" t="s">
        <v>340</v>
      </c>
      <c r="F25" s="31" t="s">
        <v>341</v>
      </c>
      <c r="H25" s="24" t="s">
        <v>342</v>
      </c>
      <c r="K25" s="13" t="s">
        <v>343</v>
      </c>
      <c r="L25" s="24" t="s">
        <v>344</v>
      </c>
    </row>
    <row r="26" spans="1:12" ht="28.9">
      <c r="A26" s="13" t="s">
        <v>328</v>
      </c>
      <c r="B26" s="15" t="s">
        <v>345</v>
      </c>
      <c r="E26" s="13" t="s">
        <v>346</v>
      </c>
      <c r="F26" s="31" t="s">
        <v>347</v>
      </c>
      <c r="H26" s="24" t="s">
        <v>348</v>
      </c>
      <c r="K26" s="13" t="s">
        <v>349</v>
      </c>
      <c r="L26" s="24" t="s">
        <v>350</v>
      </c>
    </row>
    <row r="27" spans="1:12">
      <c r="A27" s="13" t="s">
        <v>334</v>
      </c>
      <c r="B27" s="15" t="s">
        <v>351</v>
      </c>
      <c r="E27" s="13" t="s">
        <v>352</v>
      </c>
      <c r="F27" s="31" t="s">
        <v>353</v>
      </c>
      <c r="H27" s="24" t="s">
        <v>354</v>
      </c>
      <c r="K27" s="13" t="s">
        <v>355</v>
      </c>
      <c r="L27" s="24" t="s">
        <v>356</v>
      </c>
    </row>
    <row r="28" spans="1:12">
      <c r="A28" s="13" t="s">
        <v>340</v>
      </c>
      <c r="B28" s="15" t="s">
        <v>357</v>
      </c>
      <c r="E28" s="13" t="s">
        <v>358</v>
      </c>
      <c r="F28" s="31" t="s">
        <v>359</v>
      </c>
      <c r="H28" s="24" t="s">
        <v>360</v>
      </c>
      <c r="L28" s="24" t="s">
        <v>361</v>
      </c>
    </row>
    <row r="29" spans="1:12">
      <c r="A29" s="13" t="s">
        <v>346</v>
      </c>
      <c r="B29" s="15" t="s">
        <v>362</v>
      </c>
      <c r="E29" s="13" t="s">
        <v>363</v>
      </c>
      <c r="F29" s="31" t="s">
        <v>364</v>
      </c>
      <c r="H29" s="24" t="s">
        <v>365</v>
      </c>
      <c r="L29" s="24" t="s">
        <v>366</v>
      </c>
    </row>
    <row r="30" spans="1:12">
      <c r="A30" s="13" t="s">
        <v>352</v>
      </c>
      <c r="B30" s="15" t="s">
        <v>367</v>
      </c>
      <c r="E30" s="13" t="s">
        <v>368</v>
      </c>
      <c r="F30" s="31" t="s">
        <v>369</v>
      </c>
      <c r="H30" s="24" t="s">
        <v>370</v>
      </c>
      <c r="L30" s="24" t="s">
        <v>371</v>
      </c>
    </row>
    <row r="31" spans="1:12">
      <c r="A31" s="13" t="s">
        <v>358</v>
      </c>
      <c r="B31" s="15" t="s">
        <v>372</v>
      </c>
      <c r="E31" s="13" t="s">
        <v>373</v>
      </c>
      <c r="F31" s="31" t="s">
        <v>374</v>
      </c>
      <c r="H31" s="24" t="s">
        <v>375</v>
      </c>
      <c r="L31" s="24" t="s">
        <v>376</v>
      </c>
    </row>
    <row r="32" spans="1:12">
      <c r="A32" s="13" t="s">
        <v>363</v>
      </c>
      <c r="B32" s="15" t="s">
        <v>377</v>
      </c>
      <c r="E32" s="13" t="s">
        <v>378</v>
      </c>
      <c r="F32" s="31" t="s">
        <v>379</v>
      </c>
      <c r="H32" s="24" t="s">
        <v>380</v>
      </c>
      <c r="L32" s="24" t="s">
        <v>381</v>
      </c>
    </row>
    <row r="33" spans="1:12">
      <c r="A33" s="13" t="s">
        <v>368</v>
      </c>
      <c r="B33" s="15" t="s">
        <v>382</v>
      </c>
      <c r="E33" s="13" t="s">
        <v>383</v>
      </c>
      <c r="F33" s="31" t="s">
        <v>384</v>
      </c>
      <c r="L33" s="24" t="s">
        <v>385</v>
      </c>
    </row>
    <row r="34" spans="1:12">
      <c r="A34" s="13" t="s">
        <v>373</v>
      </c>
      <c r="B34" s="15" t="s">
        <v>386</v>
      </c>
      <c r="E34" s="13" t="s">
        <v>387</v>
      </c>
      <c r="F34" s="31" t="s">
        <v>388</v>
      </c>
      <c r="L34" s="24" t="s">
        <v>389</v>
      </c>
    </row>
    <row r="35" spans="1:12">
      <c r="A35" s="13" t="s">
        <v>378</v>
      </c>
      <c r="B35" s="15" t="s">
        <v>390</v>
      </c>
      <c r="E35" s="13" t="s">
        <v>391</v>
      </c>
      <c r="F35" s="31" t="s">
        <v>392</v>
      </c>
      <c r="L35" s="24" t="s">
        <v>393</v>
      </c>
    </row>
    <row r="36" spans="1:12">
      <c r="A36" s="13" t="s">
        <v>383</v>
      </c>
      <c r="B36" s="15" t="s">
        <v>394</v>
      </c>
      <c r="E36" s="12" t="s">
        <v>395</v>
      </c>
      <c r="F36" s="31" t="s">
        <v>396</v>
      </c>
      <c r="L36" s="24" t="s">
        <v>397</v>
      </c>
    </row>
    <row r="37" spans="1:12">
      <c r="A37" s="13" t="s">
        <v>387</v>
      </c>
      <c r="B37" s="15" t="s">
        <v>398</v>
      </c>
      <c r="F37" s="31" t="s">
        <v>399</v>
      </c>
      <c r="L37" s="24" t="s">
        <v>400</v>
      </c>
    </row>
    <row r="38" spans="1:12">
      <c r="A38" s="13" t="s">
        <v>391</v>
      </c>
      <c r="B38" s="15" t="s">
        <v>401</v>
      </c>
      <c r="F38" s="31" t="s">
        <v>402</v>
      </c>
      <c r="L38" s="24" t="s">
        <v>403</v>
      </c>
    </row>
    <row r="39" spans="1:12">
      <c r="A39" s="12" t="s">
        <v>395</v>
      </c>
      <c r="B39" s="14" t="s">
        <v>404</v>
      </c>
      <c r="F39" s="31" t="s">
        <v>405</v>
      </c>
      <c r="L39" s="24" t="s">
        <v>406</v>
      </c>
    </row>
    <row r="40" spans="1:12">
      <c r="A40" s="31" t="s">
        <v>178</v>
      </c>
      <c r="B40" s="15" t="s">
        <v>407</v>
      </c>
      <c r="L40" s="24" t="s">
        <v>408</v>
      </c>
    </row>
    <row r="41" spans="1:12">
      <c r="A41" s="31" t="s">
        <v>190</v>
      </c>
      <c r="B41" s="15" t="s">
        <v>409</v>
      </c>
      <c r="F41" s="31"/>
      <c r="L41" s="24" t="s">
        <v>410</v>
      </c>
    </row>
    <row r="42" spans="1:12">
      <c r="A42" s="31" t="s">
        <v>201</v>
      </c>
      <c r="B42" s="15" t="s">
        <v>411</v>
      </c>
      <c r="F42" s="31"/>
      <c r="L42" s="24" t="s">
        <v>412</v>
      </c>
    </row>
    <row r="43" spans="1:12">
      <c r="A43" s="31" t="s">
        <v>210</v>
      </c>
      <c r="B43" s="15" t="s">
        <v>413</v>
      </c>
      <c r="F43" s="31"/>
      <c r="L43" s="24" t="s">
        <v>414</v>
      </c>
    </row>
    <row r="44" spans="1:12">
      <c r="A44" s="31" t="s">
        <v>218</v>
      </c>
      <c r="B44" s="15" t="s">
        <v>415</v>
      </c>
      <c r="F44" s="31"/>
      <c r="L44" s="24" t="s">
        <v>416</v>
      </c>
    </row>
    <row r="45" spans="1:12">
      <c r="A45" s="31" t="s">
        <v>226</v>
      </c>
      <c r="B45" s="15" t="s">
        <v>417</v>
      </c>
      <c r="F45" s="31"/>
      <c r="L45" s="24" t="s">
        <v>418</v>
      </c>
    </row>
    <row r="46" spans="1:12">
      <c r="A46" s="31" t="s">
        <v>233</v>
      </c>
      <c r="B46" s="15" t="s">
        <v>419</v>
      </c>
      <c r="L46" s="24" t="s">
        <v>420</v>
      </c>
    </row>
    <row r="47" spans="1:12">
      <c r="A47" s="31" t="s">
        <v>247</v>
      </c>
      <c r="B47" s="15" t="s">
        <v>421</v>
      </c>
      <c r="L47" s="24" t="s">
        <v>422</v>
      </c>
    </row>
    <row r="48" spans="1:12">
      <c r="A48" s="31" t="s">
        <v>254</v>
      </c>
      <c r="B48" s="15" t="s">
        <v>423</v>
      </c>
      <c r="L48" s="24" t="s">
        <v>424</v>
      </c>
    </row>
    <row r="49" spans="1:12">
      <c r="A49" s="31" t="s">
        <v>261</v>
      </c>
      <c r="B49" s="15" t="s">
        <v>425</v>
      </c>
      <c r="L49" s="24" t="s">
        <v>426</v>
      </c>
    </row>
    <row r="50" spans="1:12">
      <c r="A50" s="31" t="s">
        <v>268</v>
      </c>
      <c r="B50" s="15" t="s">
        <v>427</v>
      </c>
      <c r="L50" s="24" t="s">
        <v>428</v>
      </c>
    </row>
    <row r="51" spans="1:12">
      <c r="A51" s="31" t="s">
        <v>275</v>
      </c>
      <c r="B51" s="15" t="s">
        <v>429</v>
      </c>
      <c r="L51" s="24" t="s">
        <v>430</v>
      </c>
    </row>
    <row r="52" spans="1:12">
      <c r="A52" s="31" t="s">
        <v>281</v>
      </c>
      <c r="B52" s="15" t="s">
        <v>431</v>
      </c>
      <c r="L52" s="24" t="s">
        <v>432</v>
      </c>
    </row>
    <row r="53" spans="1:12">
      <c r="A53" s="31" t="s">
        <v>287</v>
      </c>
      <c r="B53" s="15" t="s">
        <v>433</v>
      </c>
      <c r="L53" s="24" t="s">
        <v>434</v>
      </c>
    </row>
    <row r="54" spans="1:12">
      <c r="A54" s="31" t="s">
        <v>293</v>
      </c>
      <c r="B54" s="15" t="s">
        <v>435</v>
      </c>
      <c r="L54" s="24" t="s">
        <v>436</v>
      </c>
    </row>
    <row r="55" spans="1:12">
      <c r="A55" s="31" t="s">
        <v>299</v>
      </c>
      <c r="B55" s="15" t="s">
        <v>437</v>
      </c>
      <c r="L55" s="33" t="s">
        <v>438</v>
      </c>
    </row>
    <row r="56" spans="1:12">
      <c r="A56" s="31" t="s">
        <v>439</v>
      </c>
      <c r="B56" s="15" t="s">
        <v>440</v>
      </c>
      <c r="C56" s="15"/>
      <c r="D56" s="15"/>
      <c r="E56" s="15"/>
      <c r="F56" s="15"/>
      <c r="G56" s="15"/>
      <c r="H56" s="15"/>
      <c r="I56" s="15"/>
      <c r="J56" s="15"/>
      <c r="L56" s="24" t="s">
        <v>441</v>
      </c>
    </row>
    <row r="57" spans="1:12">
      <c r="A57" s="31" t="s">
        <v>311</v>
      </c>
      <c r="B57" s="15" t="s">
        <v>442</v>
      </c>
      <c r="L57" s="24" t="s">
        <v>443</v>
      </c>
    </row>
    <row r="58" spans="1:12">
      <c r="A58" s="31" t="s">
        <v>317</v>
      </c>
      <c r="B58" s="15" t="s">
        <v>444</v>
      </c>
      <c r="L58" s="24" t="s">
        <v>445</v>
      </c>
    </row>
    <row r="59" spans="1:12">
      <c r="A59" s="31" t="s">
        <v>323</v>
      </c>
      <c r="B59" s="15" t="s">
        <v>446</v>
      </c>
      <c r="L59" s="33" t="s">
        <v>447</v>
      </c>
    </row>
    <row r="60" spans="1:12">
      <c r="A60" s="31" t="s">
        <v>329</v>
      </c>
      <c r="B60" s="15" t="s">
        <v>448</v>
      </c>
      <c r="L60" s="24" t="s">
        <v>449</v>
      </c>
    </row>
    <row r="61" spans="1:12">
      <c r="A61" s="31" t="s">
        <v>335</v>
      </c>
      <c r="B61" s="15" t="s">
        <v>450</v>
      </c>
      <c r="L61" s="24" t="s">
        <v>451</v>
      </c>
    </row>
    <row r="62" spans="1:12">
      <c r="A62" s="31" t="s">
        <v>341</v>
      </c>
      <c r="B62" s="15" t="s">
        <v>452</v>
      </c>
      <c r="L62" s="24" t="s">
        <v>453</v>
      </c>
    </row>
    <row r="63" spans="1:12">
      <c r="A63" s="31" t="s">
        <v>347</v>
      </c>
      <c r="B63" s="15" t="s">
        <v>454</v>
      </c>
      <c r="L63" s="24" t="s">
        <v>455</v>
      </c>
    </row>
    <row r="64" spans="1:12">
      <c r="A64" s="31" t="s">
        <v>353</v>
      </c>
      <c r="B64" s="15" t="s">
        <v>456</v>
      </c>
      <c r="L64" s="24" t="s">
        <v>457</v>
      </c>
    </row>
    <row r="65" spans="1:12">
      <c r="A65" s="31" t="s">
        <v>359</v>
      </c>
      <c r="B65" s="15" t="s">
        <v>458</v>
      </c>
      <c r="L65" s="24" t="s">
        <v>459</v>
      </c>
    </row>
    <row r="66" spans="1:12">
      <c r="A66" s="31" t="s">
        <v>364</v>
      </c>
      <c r="B66" s="15" t="s">
        <v>460</v>
      </c>
      <c r="L66" s="24" t="s">
        <v>461</v>
      </c>
    </row>
    <row r="67" spans="1:12">
      <c r="A67" s="31" t="s">
        <v>369</v>
      </c>
      <c r="B67" s="15" t="s">
        <v>462</v>
      </c>
      <c r="L67" s="24" t="s">
        <v>463</v>
      </c>
    </row>
    <row r="68" spans="1:12">
      <c r="A68" s="31" t="s">
        <v>374</v>
      </c>
      <c r="B68" s="15" t="s">
        <v>464</v>
      </c>
      <c r="L68" s="24" t="s">
        <v>465</v>
      </c>
    </row>
    <row r="69" spans="1:12">
      <c r="A69" s="31" t="s">
        <v>379</v>
      </c>
      <c r="B69" s="15" t="s">
        <v>466</v>
      </c>
      <c r="L69" s="24" t="s">
        <v>467</v>
      </c>
    </row>
    <row r="70" spans="1:12">
      <c r="A70" s="31" t="s">
        <v>384</v>
      </c>
      <c r="B70" s="15" t="s">
        <v>468</v>
      </c>
      <c r="L70" s="24" t="s">
        <v>469</v>
      </c>
    </row>
    <row r="71" spans="1:12">
      <c r="A71" s="31" t="s">
        <v>388</v>
      </c>
      <c r="B71" s="15" t="s">
        <v>470</v>
      </c>
      <c r="L71" s="24" t="s">
        <v>471</v>
      </c>
    </row>
    <row r="72" spans="1:12">
      <c r="A72" s="31" t="s">
        <v>392</v>
      </c>
      <c r="B72" s="15" t="s">
        <v>472</v>
      </c>
      <c r="L72" s="24" t="s">
        <v>473</v>
      </c>
    </row>
    <row r="73" spans="1:12">
      <c r="A73" s="31" t="s">
        <v>396</v>
      </c>
      <c r="B73" s="15" t="s">
        <v>474</v>
      </c>
      <c r="C73" s="31"/>
      <c r="D73" s="15"/>
      <c r="E73" s="31"/>
      <c r="F73" s="15"/>
      <c r="G73" s="31"/>
      <c r="H73" s="15"/>
      <c r="I73" s="15"/>
      <c r="L73" s="24" t="s">
        <v>475</v>
      </c>
    </row>
    <row r="74" spans="1:12">
      <c r="A74" s="31" t="s">
        <v>399</v>
      </c>
      <c r="B74" s="15" t="s">
        <v>476</v>
      </c>
      <c r="L74" s="24" t="s">
        <v>477</v>
      </c>
    </row>
    <row r="75" spans="1:12">
      <c r="A75" s="31" t="s">
        <v>402</v>
      </c>
      <c r="B75" s="15" t="s">
        <v>478</v>
      </c>
      <c r="L75" s="24" t="s">
        <v>479</v>
      </c>
    </row>
    <row r="76" spans="1:12">
      <c r="A76" s="31" t="s">
        <v>405</v>
      </c>
      <c r="B76" s="15" t="s">
        <v>480</v>
      </c>
      <c r="L76" s="24" t="s">
        <v>481</v>
      </c>
    </row>
    <row r="77" spans="1:12">
      <c r="A77" s="13" t="s">
        <v>179</v>
      </c>
      <c r="B77" s="15" t="s">
        <v>482</v>
      </c>
      <c r="L77" s="24" t="s">
        <v>483</v>
      </c>
    </row>
    <row r="78" spans="1:12">
      <c r="A78" s="23" t="s">
        <v>180</v>
      </c>
      <c r="B78" s="34" t="s">
        <v>484</v>
      </c>
      <c r="L78" s="24" t="s">
        <v>485</v>
      </c>
    </row>
    <row r="79" spans="1:12">
      <c r="A79" s="24" t="s">
        <v>191</v>
      </c>
      <c r="B79" s="21" t="s">
        <v>486</v>
      </c>
      <c r="L79" s="24" t="s">
        <v>487</v>
      </c>
    </row>
    <row r="80" spans="1:12">
      <c r="A80" s="24" t="s">
        <v>202</v>
      </c>
      <c r="B80" s="21" t="s">
        <v>488</v>
      </c>
      <c r="L80" s="24" t="s">
        <v>489</v>
      </c>
    </row>
    <row r="81" spans="1:12">
      <c r="A81" s="24" t="s">
        <v>211</v>
      </c>
      <c r="B81" s="21" t="s">
        <v>490</v>
      </c>
      <c r="L81" s="24" t="s">
        <v>491</v>
      </c>
    </row>
    <row r="82" spans="1:12">
      <c r="A82" s="24" t="s">
        <v>219</v>
      </c>
      <c r="B82" s="21" t="s">
        <v>492</v>
      </c>
      <c r="L82" s="24" t="s">
        <v>493</v>
      </c>
    </row>
    <row r="83" spans="1:12">
      <c r="A83" s="24" t="s">
        <v>227</v>
      </c>
      <c r="B83" s="21" t="s">
        <v>494</v>
      </c>
      <c r="L83" s="24" t="s">
        <v>495</v>
      </c>
    </row>
    <row r="84" spans="1:12">
      <c r="A84" s="24" t="s">
        <v>234</v>
      </c>
      <c r="B84" s="21" t="s">
        <v>496</v>
      </c>
      <c r="L84" s="24" t="s">
        <v>497</v>
      </c>
    </row>
    <row r="85" spans="1:12">
      <c r="A85" s="24" t="s">
        <v>241</v>
      </c>
      <c r="B85" s="21" t="s">
        <v>498</v>
      </c>
      <c r="L85" s="24" t="s">
        <v>499</v>
      </c>
    </row>
    <row r="86" spans="1:12">
      <c r="A86" s="24" t="s">
        <v>248</v>
      </c>
      <c r="B86" s="21" t="s">
        <v>500</v>
      </c>
      <c r="L86" s="24" t="s">
        <v>501</v>
      </c>
    </row>
    <row r="87" spans="1:12">
      <c r="A87" s="24" t="s">
        <v>255</v>
      </c>
      <c r="B87" s="21" t="s">
        <v>502</v>
      </c>
      <c r="L87" s="24" t="s">
        <v>503</v>
      </c>
    </row>
    <row r="88" spans="1:12">
      <c r="A88" s="24" t="s">
        <v>262</v>
      </c>
      <c r="B88" s="21" t="s">
        <v>504</v>
      </c>
      <c r="L88" s="24" t="s">
        <v>505</v>
      </c>
    </row>
    <row r="89" spans="1:12">
      <c r="A89" s="24" t="s">
        <v>269</v>
      </c>
      <c r="B89" s="21" t="s">
        <v>506</v>
      </c>
      <c r="L89" s="24" t="s">
        <v>507</v>
      </c>
    </row>
    <row r="90" spans="1:12">
      <c r="A90" s="24" t="s">
        <v>276</v>
      </c>
      <c r="B90" s="21" t="s">
        <v>508</v>
      </c>
      <c r="L90" s="24" t="s">
        <v>509</v>
      </c>
    </row>
    <row r="91" spans="1:12">
      <c r="A91" s="24" t="s">
        <v>282</v>
      </c>
      <c r="B91" s="21" t="s">
        <v>510</v>
      </c>
      <c r="L91" s="24" t="s">
        <v>511</v>
      </c>
    </row>
    <row r="92" spans="1:12">
      <c r="A92" s="24" t="s">
        <v>288</v>
      </c>
      <c r="B92" s="21" t="s">
        <v>512</v>
      </c>
      <c r="L92" s="24" t="s">
        <v>513</v>
      </c>
    </row>
    <row r="93" spans="1:12">
      <c r="A93" s="24" t="s">
        <v>294</v>
      </c>
      <c r="B93" s="21" t="s">
        <v>514</v>
      </c>
      <c r="L93" s="24" t="s">
        <v>515</v>
      </c>
    </row>
    <row r="94" spans="1:12">
      <c r="A94" s="24" t="s">
        <v>300</v>
      </c>
      <c r="B94" s="21" t="s">
        <v>516</v>
      </c>
      <c r="L94" s="24" t="s">
        <v>517</v>
      </c>
    </row>
    <row r="95" spans="1:12">
      <c r="A95" s="24" t="s">
        <v>306</v>
      </c>
      <c r="B95" s="24" t="s">
        <v>518</v>
      </c>
      <c r="L95" s="24" t="s">
        <v>519</v>
      </c>
    </row>
    <row r="96" spans="1:12">
      <c r="A96" s="24" t="s">
        <v>312</v>
      </c>
      <c r="B96" s="21" t="s">
        <v>520</v>
      </c>
      <c r="L96" s="24" t="s">
        <v>521</v>
      </c>
    </row>
    <row r="97" spans="1:12">
      <c r="A97" s="24" t="s">
        <v>318</v>
      </c>
      <c r="B97" s="21" t="s">
        <v>522</v>
      </c>
      <c r="L97" s="24" t="s">
        <v>523</v>
      </c>
    </row>
    <row r="98" spans="1:12">
      <c r="A98" s="24" t="s">
        <v>324</v>
      </c>
      <c r="B98" s="21" t="s">
        <v>524</v>
      </c>
      <c r="L98" s="24" t="s">
        <v>525</v>
      </c>
    </row>
    <row r="99" spans="1:12">
      <c r="A99" s="24" t="s">
        <v>330</v>
      </c>
      <c r="B99" s="21" t="s">
        <v>526</v>
      </c>
      <c r="L99" s="24" t="s">
        <v>527</v>
      </c>
    </row>
    <row r="100" spans="1:12">
      <c r="A100" s="24" t="s">
        <v>336</v>
      </c>
      <c r="B100" s="21" t="s">
        <v>528</v>
      </c>
      <c r="L100" s="24" t="s">
        <v>529</v>
      </c>
    </row>
    <row r="101" spans="1:12">
      <c r="A101" s="24" t="s">
        <v>342</v>
      </c>
      <c r="B101" s="21" t="s">
        <v>530</v>
      </c>
      <c r="L101" s="24" t="s">
        <v>531</v>
      </c>
    </row>
    <row r="102" spans="1:12">
      <c r="A102" s="24" t="s">
        <v>348</v>
      </c>
      <c r="B102" s="21" t="s">
        <v>532</v>
      </c>
      <c r="L102" s="24" t="s">
        <v>533</v>
      </c>
    </row>
    <row r="103" spans="1:12">
      <c r="A103" s="24" t="s">
        <v>354</v>
      </c>
      <c r="B103" s="21" t="s">
        <v>534</v>
      </c>
      <c r="L103" s="24" t="s">
        <v>535</v>
      </c>
    </row>
    <row r="104" spans="1:12">
      <c r="A104" s="24" t="s">
        <v>360</v>
      </c>
      <c r="B104" s="21" t="s">
        <v>536</v>
      </c>
      <c r="L104" s="24" t="s">
        <v>537</v>
      </c>
    </row>
    <row r="105" spans="1:12">
      <c r="A105" s="24" t="s">
        <v>365</v>
      </c>
      <c r="B105" s="21" t="s">
        <v>538</v>
      </c>
      <c r="L105" s="24" t="s">
        <v>539</v>
      </c>
    </row>
    <row r="106" spans="1:12">
      <c r="A106" s="24" t="s">
        <v>370</v>
      </c>
      <c r="B106" s="21" t="s">
        <v>540</v>
      </c>
      <c r="L106" s="24" t="s">
        <v>541</v>
      </c>
    </row>
    <row r="107" spans="1:12">
      <c r="A107" s="24" t="s">
        <v>375</v>
      </c>
      <c r="B107" s="21" t="s">
        <v>542</v>
      </c>
      <c r="L107" s="24" t="s">
        <v>543</v>
      </c>
    </row>
    <row r="108" spans="1:12">
      <c r="A108" s="24" t="s">
        <v>380</v>
      </c>
      <c r="B108" s="21" t="s">
        <v>544</v>
      </c>
      <c r="L108" s="24" t="s">
        <v>545</v>
      </c>
    </row>
    <row r="109" spans="1:12">
      <c r="A109" s="13" t="s">
        <v>181</v>
      </c>
      <c r="B109" s="15" t="s">
        <v>546</v>
      </c>
      <c r="L109" s="24" t="s">
        <v>547</v>
      </c>
    </row>
    <row r="110" spans="1:12">
      <c r="A110" s="13" t="s">
        <v>192</v>
      </c>
      <c r="B110" s="15" t="s">
        <v>548</v>
      </c>
      <c r="L110" s="24" t="s">
        <v>549</v>
      </c>
    </row>
    <row r="111" spans="1:12">
      <c r="A111" s="13" t="s">
        <v>182</v>
      </c>
      <c r="B111" s="15" t="s">
        <v>550</v>
      </c>
      <c r="L111" s="24" t="s">
        <v>551</v>
      </c>
    </row>
    <row r="112" spans="1:12">
      <c r="A112" s="13" t="s">
        <v>193</v>
      </c>
      <c r="B112" s="15" t="s">
        <v>552</v>
      </c>
      <c r="L112" s="24" t="s">
        <v>553</v>
      </c>
    </row>
    <row r="113" spans="1:12">
      <c r="A113" s="13" t="s">
        <v>203</v>
      </c>
      <c r="B113" s="15" t="s">
        <v>554</v>
      </c>
      <c r="L113" s="24" t="s">
        <v>555</v>
      </c>
    </row>
    <row r="114" spans="1:12">
      <c r="A114" s="13" t="s">
        <v>212</v>
      </c>
      <c r="B114" s="15" t="s">
        <v>556</v>
      </c>
      <c r="L114" s="24" t="s">
        <v>557</v>
      </c>
    </row>
    <row r="115" spans="1:12">
      <c r="A115" s="13" t="s">
        <v>220</v>
      </c>
      <c r="B115" s="15" t="s">
        <v>558</v>
      </c>
      <c r="L115" s="24" t="s">
        <v>559</v>
      </c>
    </row>
    <row r="116" spans="1:12">
      <c r="A116" s="13" t="s">
        <v>228</v>
      </c>
      <c r="B116" s="15" t="s">
        <v>560</v>
      </c>
      <c r="L116" s="24" t="s">
        <v>561</v>
      </c>
    </row>
    <row r="117" spans="1:12">
      <c r="A117" s="13" t="s">
        <v>235</v>
      </c>
      <c r="B117" s="15" t="s">
        <v>562</v>
      </c>
      <c r="L117" s="24" t="s">
        <v>563</v>
      </c>
    </row>
    <row r="118" spans="1:12">
      <c r="A118" s="13" t="s">
        <v>242</v>
      </c>
      <c r="B118" s="15" t="s">
        <v>564</v>
      </c>
      <c r="L118" s="24" t="s">
        <v>565</v>
      </c>
    </row>
    <row r="119" spans="1:12">
      <c r="A119" s="13" t="s">
        <v>249</v>
      </c>
      <c r="B119" s="15" t="s">
        <v>566</v>
      </c>
      <c r="L119" s="24" t="s">
        <v>567</v>
      </c>
    </row>
    <row r="120" spans="1:12">
      <c r="A120" s="12" t="s">
        <v>256</v>
      </c>
      <c r="B120" s="35" t="s">
        <v>568</v>
      </c>
      <c r="L120" s="24" t="s">
        <v>569</v>
      </c>
    </row>
    <row r="121" spans="1:12">
      <c r="A121" s="13" t="s">
        <v>263</v>
      </c>
      <c r="B121" s="15" t="s">
        <v>570</v>
      </c>
      <c r="L121" s="24" t="s">
        <v>571</v>
      </c>
    </row>
    <row r="122" spans="1:12">
      <c r="A122" s="13" t="s">
        <v>270</v>
      </c>
      <c r="B122" s="15" t="s">
        <v>572</v>
      </c>
      <c r="L122" s="24" t="s">
        <v>573</v>
      </c>
    </row>
    <row r="123" spans="1:12">
      <c r="A123" s="13" t="s">
        <v>183</v>
      </c>
      <c r="B123" s="15" t="s">
        <v>574</v>
      </c>
      <c r="L123" s="24" t="s">
        <v>575</v>
      </c>
    </row>
    <row r="124" spans="1:12">
      <c r="A124" s="13" t="s">
        <v>194</v>
      </c>
      <c r="B124" s="15" t="s">
        <v>576</v>
      </c>
      <c r="L124" s="24" t="s">
        <v>577</v>
      </c>
    </row>
    <row r="125" spans="1:12">
      <c r="A125" s="13" t="s">
        <v>204</v>
      </c>
      <c r="B125" s="15" t="s">
        <v>578</v>
      </c>
      <c r="L125" s="24" t="s">
        <v>579</v>
      </c>
    </row>
    <row r="126" spans="1:12">
      <c r="A126" s="13" t="s">
        <v>213</v>
      </c>
      <c r="B126" s="15" t="s">
        <v>580</v>
      </c>
      <c r="L126" s="24" t="s">
        <v>581</v>
      </c>
    </row>
    <row r="127" spans="1:12">
      <c r="A127" s="13" t="s">
        <v>221</v>
      </c>
      <c r="B127" s="15" t="s">
        <v>582</v>
      </c>
      <c r="L127" s="24" t="s">
        <v>583</v>
      </c>
    </row>
    <row r="128" spans="1:12">
      <c r="A128" s="13" t="s">
        <v>229</v>
      </c>
      <c r="B128" s="15" t="s">
        <v>584</v>
      </c>
      <c r="L128" s="24" t="s">
        <v>585</v>
      </c>
    </row>
    <row r="129" spans="1:12">
      <c r="A129" s="13" t="s">
        <v>236</v>
      </c>
      <c r="B129" s="15" t="s">
        <v>586</v>
      </c>
      <c r="L129" s="24" t="s">
        <v>587</v>
      </c>
    </row>
    <row r="130" spans="1:12">
      <c r="A130" s="13" t="s">
        <v>243</v>
      </c>
      <c r="B130" s="15" t="s">
        <v>588</v>
      </c>
      <c r="L130" s="24" t="s">
        <v>589</v>
      </c>
    </row>
    <row r="131" spans="1:12">
      <c r="A131" s="13" t="s">
        <v>250</v>
      </c>
      <c r="B131" s="15" t="s">
        <v>590</v>
      </c>
      <c r="L131" s="24" t="s">
        <v>591</v>
      </c>
    </row>
    <row r="132" spans="1:12">
      <c r="A132" s="13" t="s">
        <v>257</v>
      </c>
      <c r="B132" s="15" t="s">
        <v>592</v>
      </c>
      <c r="L132" s="24" t="s">
        <v>593</v>
      </c>
    </row>
    <row r="133" spans="1:12">
      <c r="A133" s="13" t="s">
        <v>264</v>
      </c>
      <c r="B133" s="15" t="s">
        <v>594</v>
      </c>
      <c r="L133" s="24" t="s">
        <v>595</v>
      </c>
    </row>
    <row r="134" spans="1:12">
      <c r="A134" s="13" t="s">
        <v>271</v>
      </c>
      <c r="B134" s="15" t="s">
        <v>596</v>
      </c>
      <c r="L134" s="24" t="s">
        <v>597</v>
      </c>
    </row>
    <row r="135" spans="1:12">
      <c r="A135" s="13" t="s">
        <v>277</v>
      </c>
      <c r="B135" s="15" t="s">
        <v>598</v>
      </c>
      <c r="L135" s="24" t="s">
        <v>599</v>
      </c>
    </row>
    <row r="136" spans="1:12">
      <c r="A136" s="13" t="s">
        <v>283</v>
      </c>
      <c r="B136" s="15" t="s">
        <v>600</v>
      </c>
      <c r="L136" s="24" t="s">
        <v>601</v>
      </c>
    </row>
    <row r="137" spans="1:12">
      <c r="A137" s="13" t="s">
        <v>289</v>
      </c>
      <c r="B137" s="15" t="s">
        <v>602</v>
      </c>
      <c r="L137" s="24" t="s">
        <v>603</v>
      </c>
    </row>
    <row r="138" spans="1:12">
      <c r="A138" s="13" t="s">
        <v>295</v>
      </c>
      <c r="B138" s="15" t="s">
        <v>604</v>
      </c>
      <c r="L138" s="24" t="s">
        <v>605</v>
      </c>
    </row>
    <row r="139" spans="1:12">
      <c r="A139" s="13" t="s">
        <v>301</v>
      </c>
      <c r="B139" s="15" t="s">
        <v>606</v>
      </c>
      <c r="L139" s="24" t="s">
        <v>607</v>
      </c>
    </row>
    <row r="140" spans="1:12">
      <c r="A140" s="13" t="s">
        <v>307</v>
      </c>
      <c r="B140" s="15" t="s">
        <v>608</v>
      </c>
      <c r="L140" s="24" t="s">
        <v>609</v>
      </c>
    </row>
    <row r="141" spans="1:12">
      <c r="A141" s="13" t="s">
        <v>313</v>
      </c>
      <c r="B141" s="15" t="s">
        <v>610</v>
      </c>
      <c r="L141" s="24" t="s">
        <v>611</v>
      </c>
    </row>
    <row r="142" spans="1:12">
      <c r="A142" s="13" t="s">
        <v>319</v>
      </c>
      <c r="B142" s="15" t="s">
        <v>612</v>
      </c>
      <c r="L142" s="24" t="s">
        <v>613</v>
      </c>
    </row>
    <row r="143" spans="1:12">
      <c r="A143" s="13" t="s">
        <v>325</v>
      </c>
      <c r="B143" s="15" t="s">
        <v>614</v>
      </c>
      <c r="L143" s="24" t="s">
        <v>615</v>
      </c>
    </row>
    <row r="144" spans="1:12">
      <c r="A144" s="13" t="s">
        <v>331</v>
      </c>
      <c r="B144" s="15" t="s">
        <v>616</v>
      </c>
      <c r="L144" s="24" t="s">
        <v>617</v>
      </c>
    </row>
    <row r="145" spans="1:12">
      <c r="A145" s="13" t="s">
        <v>337</v>
      </c>
      <c r="B145" s="15" t="s">
        <v>618</v>
      </c>
      <c r="L145" s="24" t="s">
        <v>619</v>
      </c>
    </row>
    <row r="146" spans="1:12">
      <c r="A146" s="13" t="s">
        <v>343</v>
      </c>
      <c r="B146" s="15" t="s">
        <v>620</v>
      </c>
      <c r="L146" s="24" t="s">
        <v>621</v>
      </c>
    </row>
    <row r="147" spans="1:12">
      <c r="A147" s="13" t="s">
        <v>349</v>
      </c>
      <c r="B147" s="15" t="s">
        <v>622</v>
      </c>
    </row>
    <row r="148" spans="1:12">
      <c r="A148" s="13" t="s">
        <v>355</v>
      </c>
      <c r="B148" s="15" t="s">
        <v>623</v>
      </c>
    </row>
    <row r="149" spans="1:12">
      <c r="A149" s="24" t="s">
        <v>184</v>
      </c>
      <c r="B149" s="15" t="s">
        <v>624</v>
      </c>
    </row>
    <row r="150" spans="1:12">
      <c r="A150" s="24" t="s">
        <v>195</v>
      </c>
      <c r="B150" s="15" t="s">
        <v>625</v>
      </c>
    </row>
    <row r="151" spans="1:12">
      <c r="A151" s="24" t="s">
        <v>205</v>
      </c>
      <c r="B151" s="15" t="s">
        <v>626</v>
      </c>
    </row>
    <row r="152" spans="1:12">
      <c r="A152" s="24" t="s">
        <v>214</v>
      </c>
      <c r="B152" s="15" t="s">
        <v>627</v>
      </c>
    </row>
    <row r="153" spans="1:12">
      <c r="A153" s="24" t="s">
        <v>222</v>
      </c>
      <c r="B153" s="15" t="s">
        <v>628</v>
      </c>
    </row>
    <row r="154" spans="1:12">
      <c r="A154" s="32" t="s">
        <v>230</v>
      </c>
      <c r="B154" s="15" t="s">
        <v>629</v>
      </c>
    </row>
    <row r="155" spans="1:12">
      <c r="A155" s="24" t="s">
        <v>237</v>
      </c>
      <c r="B155" s="15" t="s">
        <v>630</v>
      </c>
    </row>
    <row r="156" spans="1:12">
      <c r="A156" s="33" t="s">
        <v>244</v>
      </c>
      <c r="B156" s="36" t="s">
        <v>631</v>
      </c>
    </row>
    <row r="157" spans="1:12">
      <c r="A157" s="24" t="s">
        <v>251</v>
      </c>
      <c r="B157" s="15" t="s">
        <v>632</v>
      </c>
    </row>
    <row r="158" spans="1:12">
      <c r="A158" s="24" t="s">
        <v>258</v>
      </c>
      <c r="B158" s="15" t="s">
        <v>633</v>
      </c>
    </row>
    <row r="159" spans="1:12">
      <c r="A159" s="24" t="s">
        <v>265</v>
      </c>
      <c r="B159" s="15" t="s">
        <v>634</v>
      </c>
    </row>
    <row r="160" spans="1:12">
      <c r="A160" s="24" t="s">
        <v>272</v>
      </c>
      <c r="B160" s="15" t="s">
        <v>635</v>
      </c>
    </row>
    <row r="161" spans="1:2">
      <c r="A161" s="24" t="s">
        <v>278</v>
      </c>
      <c r="B161" s="15" t="s">
        <v>636</v>
      </c>
    </row>
    <row r="162" spans="1:2">
      <c r="A162" s="24" t="s">
        <v>284</v>
      </c>
      <c r="B162" s="15" t="s">
        <v>637</v>
      </c>
    </row>
    <row r="163" spans="1:2">
      <c r="A163" s="24" t="s">
        <v>290</v>
      </c>
      <c r="B163" s="15" t="s">
        <v>638</v>
      </c>
    </row>
    <row r="164" spans="1:2">
      <c r="A164" s="24" t="s">
        <v>296</v>
      </c>
      <c r="B164" s="15" t="s">
        <v>639</v>
      </c>
    </row>
    <row r="165" spans="1:2">
      <c r="A165" s="24" t="s">
        <v>302</v>
      </c>
      <c r="B165" s="15" t="s">
        <v>640</v>
      </c>
    </row>
    <row r="166" spans="1:2">
      <c r="A166" s="24" t="s">
        <v>308</v>
      </c>
      <c r="B166" s="15" t="s">
        <v>641</v>
      </c>
    </row>
    <row r="167" spans="1:2">
      <c r="A167" s="24" t="s">
        <v>314</v>
      </c>
      <c r="B167" s="15" t="s">
        <v>642</v>
      </c>
    </row>
    <row r="168" spans="1:2">
      <c r="A168" s="24" t="s">
        <v>320</v>
      </c>
      <c r="B168" s="15" t="s">
        <v>643</v>
      </c>
    </row>
    <row r="169" spans="1:2">
      <c r="A169" s="24" t="s">
        <v>326</v>
      </c>
      <c r="B169" s="15" t="s">
        <v>644</v>
      </c>
    </row>
    <row r="170" spans="1:2">
      <c r="A170" s="24" t="s">
        <v>332</v>
      </c>
      <c r="B170" s="15" t="s">
        <v>645</v>
      </c>
    </row>
    <row r="171" spans="1:2">
      <c r="A171" s="24" t="s">
        <v>338</v>
      </c>
      <c r="B171" s="15" t="s">
        <v>646</v>
      </c>
    </row>
    <row r="172" spans="1:2">
      <c r="A172" s="24" t="s">
        <v>344</v>
      </c>
      <c r="B172" s="15" t="s">
        <v>647</v>
      </c>
    </row>
    <row r="173" spans="1:2">
      <c r="A173" s="24" t="s">
        <v>350</v>
      </c>
      <c r="B173" s="15" t="s">
        <v>648</v>
      </c>
    </row>
    <row r="174" spans="1:2">
      <c r="A174" s="24" t="s">
        <v>356</v>
      </c>
      <c r="B174" s="15" t="s">
        <v>649</v>
      </c>
    </row>
    <row r="175" spans="1:2">
      <c r="A175" s="24" t="s">
        <v>361</v>
      </c>
      <c r="B175" s="15" t="s">
        <v>650</v>
      </c>
    </row>
    <row r="176" spans="1:2">
      <c r="A176" s="24" t="s">
        <v>366</v>
      </c>
      <c r="B176" s="15" t="s">
        <v>651</v>
      </c>
    </row>
    <row r="177" spans="1:2">
      <c r="A177" s="24" t="s">
        <v>371</v>
      </c>
      <c r="B177" s="15" t="s">
        <v>652</v>
      </c>
    </row>
    <row r="178" spans="1:2">
      <c r="A178" s="24" t="s">
        <v>376</v>
      </c>
      <c r="B178" s="15" t="s">
        <v>653</v>
      </c>
    </row>
    <row r="179" spans="1:2">
      <c r="A179" s="24" t="s">
        <v>381</v>
      </c>
      <c r="B179" s="15" t="s">
        <v>654</v>
      </c>
    </row>
    <row r="180" spans="1:2">
      <c r="A180" s="24" t="s">
        <v>385</v>
      </c>
      <c r="B180" s="15" t="s">
        <v>655</v>
      </c>
    </row>
    <row r="181" spans="1:2">
      <c r="A181" s="24" t="s">
        <v>389</v>
      </c>
      <c r="B181" s="15" t="s">
        <v>656</v>
      </c>
    </row>
    <row r="182" spans="1:2">
      <c r="A182" s="24" t="s">
        <v>393</v>
      </c>
      <c r="B182" s="15" t="s">
        <v>657</v>
      </c>
    </row>
    <row r="183" spans="1:2">
      <c r="A183" s="24" t="s">
        <v>397</v>
      </c>
      <c r="B183" s="15" t="s">
        <v>658</v>
      </c>
    </row>
    <row r="184" spans="1:2">
      <c r="A184" s="24" t="s">
        <v>400</v>
      </c>
      <c r="B184" s="15" t="s">
        <v>659</v>
      </c>
    </row>
    <row r="185" spans="1:2">
      <c r="A185" s="24" t="s">
        <v>403</v>
      </c>
      <c r="B185" s="15" t="s">
        <v>660</v>
      </c>
    </row>
    <row r="186" spans="1:2">
      <c r="A186" s="24" t="s">
        <v>406</v>
      </c>
      <c r="B186" s="15" t="s">
        <v>661</v>
      </c>
    </row>
    <row r="187" spans="1:2">
      <c r="A187" s="24" t="s">
        <v>408</v>
      </c>
      <c r="B187" s="15" t="s">
        <v>662</v>
      </c>
    </row>
    <row r="188" spans="1:2">
      <c r="A188" s="24" t="s">
        <v>410</v>
      </c>
      <c r="B188" s="15" t="s">
        <v>663</v>
      </c>
    </row>
    <row r="189" spans="1:2">
      <c r="A189" s="24" t="s">
        <v>412</v>
      </c>
      <c r="B189" s="15" t="s">
        <v>664</v>
      </c>
    </row>
    <row r="190" spans="1:2">
      <c r="A190" s="24" t="s">
        <v>414</v>
      </c>
      <c r="B190" s="15" t="s">
        <v>665</v>
      </c>
    </row>
    <row r="191" spans="1:2">
      <c r="A191" s="24" t="s">
        <v>416</v>
      </c>
      <c r="B191" s="15" t="s">
        <v>666</v>
      </c>
    </row>
    <row r="192" spans="1:2">
      <c r="A192" s="24" t="s">
        <v>418</v>
      </c>
      <c r="B192" s="15" t="s">
        <v>667</v>
      </c>
    </row>
    <row r="193" spans="1:2">
      <c r="A193" s="24" t="s">
        <v>420</v>
      </c>
      <c r="B193" s="15" t="s">
        <v>668</v>
      </c>
    </row>
    <row r="194" spans="1:2">
      <c r="A194" s="24" t="s">
        <v>422</v>
      </c>
      <c r="B194" s="15" t="s">
        <v>669</v>
      </c>
    </row>
    <row r="195" spans="1:2">
      <c r="A195" s="24" t="s">
        <v>424</v>
      </c>
      <c r="B195" s="15" t="s">
        <v>670</v>
      </c>
    </row>
    <row r="196" spans="1:2">
      <c r="A196" s="24" t="s">
        <v>426</v>
      </c>
      <c r="B196" s="15" t="s">
        <v>671</v>
      </c>
    </row>
    <row r="197" spans="1:2">
      <c r="A197" s="24" t="s">
        <v>428</v>
      </c>
      <c r="B197" s="15" t="s">
        <v>672</v>
      </c>
    </row>
    <row r="198" spans="1:2">
      <c r="A198" s="24" t="s">
        <v>430</v>
      </c>
      <c r="B198" s="15" t="s">
        <v>673</v>
      </c>
    </row>
    <row r="199" spans="1:2">
      <c r="A199" s="24" t="s">
        <v>432</v>
      </c>
      <c r="B199" s="15" t="s">
        <v>674</v>
      </c>
    </row>
    <row r="200" spans="1:2">
      <c r="A200" s="24" t="s">
        <v>434</v>
      </c>
      <c r="B200" s="15" t="s">
        <v>675</v>
      </c>
    </row>
    <row r="201" spans="1:2">
      <c r="A201" s="24" t="s">
        <v>436</v>
      </c>
      <c r="B201" s="15" t="s">
        <v>676</v>
      </c>
    </row>
    <row r="202" spans="1:2">
      <c r="A202" s="33" t="s">
        <v>438</v>
      </c>
      <c r="B202" s="15" t="s">
        <v>677</v>
      </c>
    </row>
    <row r="203" spans="1:2">
      <c r="A203" s="24" t="s">
        <v>441</v>
      </c>
      <c r="B203" s="15" t="s">
        <v>678</v>
      </c>
    </row>
    <row r="204" spans="1:2">
      <c r="A204" s="24" t="s">
        <v>443</v>
      </c>
      <c r="B204" s="15" t="s">
        <v>679</v>
      </c>
    </row>
    <row r="205" spans="1:2">
      <c r="A205" s="24" t="s">
        <v>445</v>
      </c>
      <c r="B205" s="15" t="s">
        <v>680</v>
      </c>
    </row>
    <row r="206" spans="1:2">
      <c r="A206" s="33" t="s">
        <v>447</v>
      </c>
      <c r="B206" s="15" t="s">
        <v>681</v>
      </c>
    </row>
    <row r="207" spans="1:2">
      <c r="A207" s="24" t="s">
        <v>449</v>
      </c>
      <c r="B207" s="15" t="s">
        <v>682</v>
      </c>
    </row>
    <row r="208" spans="1:2">
      <c r="A208" s="24" t="s">
        <v>451</v>
      </c>
      <c r="B208" s="15" t="s">
        <v>683</v>
      </c>
    </row>
    <row r="209" spans="1:2">
      <c r="A209" s="24" t="s">
        <v>453</v>
      </c>
      <c r="B209" s="15" t="s">
        <v>684</v>
      </c>
    </row>
    <row r="210" spans="1:2">
      <c r="A210" s="24" t="s">
        <v>455</v>
      </c>
      <c r="B210" s="15" t="s">
        <v>685</v>
      </c>
    </row>
    <row r="211" spans="1:2">
      <c r="A211" s="24" t="s">
        <v>457</v>
      </c>
      <c r="B211" s="15" t="s">
        <v>686</v>
      </c>
    </row>
    <row r="212" spans="1:2">
      <c r="A212" s="24" t="s">
        <v>459</v>
      </c>
      <c r="B212" s="15" t="s">
        <v>687</v>
      </c>
    </row>
    <row r="213" spans="1:2">
      <c r="A213" s="24" t="s">
        <v>461</v>
      </c>
      <c r="B213" s="15" t="s">
        <v>688</v>
      </c>
    </row>
    <row r="214" spans="1:2">
      <c r="A214" s="24" t="s">
        <v>463</v>
      </c>
      <c r="B214" s="15" t="s">
        <v>689</v>
      </c>
    </row>
    <row r="215" spans="1:2">
      <c r="A215" s="24" t="s">
        <v>465</v>
      </c>
      <c r="B215" s="15" t="s">
        <v>690</v>
      </c>
    </row>
    <row r="216" spans="1:2">
      <c r="A216" s="24" t="s">
        <v>467</v>
      </c>
      <c r="B216" s="15" t="s">
        <v>691</v>
      </c>
    </row>
    <row r="217" spans="1:2">
      <c r="A217" s="24" t="s">
        <v>469</v>
      </c>
      <c r="B217" s="15" t="s">
        <v>692</v>
      </c>
    </row>
    <row r="218" spans="1:2">
      <c r="A218" s="24" t="s">
        <v>471</v>
      </c>
      <c r="B218" s="15" t="s">
        <v>693</v>
      </c>
    </row>
    <row r="219" spans="1:2">
      <c r="A219" s="24" t="s">
        <v>473</v>
      </c>
      <c r="B219" s="15" t="s">
        <v>694</v>
      </c>
    </row>
    <row r="220" spans="1:2">
      <c r="A220" s="24" t="s">
        <v>475</v>
      </c>
      <c r="B220" s="15" t="s">
        <v>695</v>
      </c>
    </row>
    <row r="221" spans="1:2">
      <c r="A221" s="24" t="s">
        <v>477</v>
      </c>
      <c r="B221" s="15" t="s">
        <v>696</v>
      </c>
    </row>
    <row r="222" spans="1:2">
      <c r="A222" s="24" t="s">
        <v>479</v>
      </c>
      <c r="B222" s="15" t="s">
        <v>697</v>
      </c>
    </row>
    <row r="223" spans="1:2">
      <c r="A223" s="24" t="s">
        <v>481</v>
      </c>
      <c r="B223" s="15" t="s">
        <v>698</v>
      </c>
    </row>
    <row r="224" spans="1:2">
      <c r="A224" s="24" t="s">
        <v>483</v>
      </c>
      <c r="B224" s="15" t="s">
        <v>699</v>
      </c>
    </row>
    <row r="225" spans="1:2">
      <c r="A225" s="24" t="s">
        <v>485</v>
      </c>
      <c r="B225" s="15" t="s">
        <v>700</v>
      </c>
    </row>
    <row r="226" spans="1:2">
      <c r="A226" s="24" t="s">
        <v>487</v>
      </c>
      <c r="B226" s="15" t="s">
        <v>701</v>
      </c>
    </row>
    <row r="227" spans="1:2">
      <c r="A227" s="24" t="s">
        <v>489</v>
      </c>
      <c r="B227" s="15" t="s">
        <v>702</v>
      </c>
    </row>
    <row r="228" spans="1:2">
      <c r="A228" s="24" t="s">
        <v>491</v>
      </c>
      <c r="B228" s="15" t="s">
        <v>703</v>
      </c>
    </row>
    <row r="229" spans="1:2">
      <c r="A229" s="24" t="s">
        <v>493</v>
      </c>
      <c r="B229" s="15" t="s">
        <v>704</v>
      </c>
    </row>
    <row r="230" spans="1:2">
      <c r="A230" s="24" t="s">
        <v>495</v>
      </c>
      <c r="B230" s="15" t="s">
        <v>705</v>
      </c>
    </row>
    <row r="231" spans="1:2">
      <c r="A231" s="24" t="s">
        <v>497</v>
      </c>
      <c r="B231" s="15" t="s">
        <v>706</v>
      </c>
    </row>
    <row r="232" spans="1:2">
      <c r="A232" s="24" t="s">
        <v>499</v>
      </c>
      <c r="B232" s="15" t="s">
        <v>707</v>
      </c>
    </row>
    <row r="233" spans="1:2">
      <c r="A233" s="24" t="s">
        <v>501</v>
      </c>
      <c r="B233" s="15" t="s">
        <v>708</v>
      </c>
    </row>
    <row r="234" spans="1:2">
      <c r="A234" s="24" t="s">
        <v>503</v>
      </c>
      <c r="B234" s="15" t="s">
        <v>709</v>
      </c>
    </row>
    <row r="235" spans="1:2">
      <c r="A235" s="24" t="s">
        <v>505</v>
      </c>
      <c r="B235" s="15" t="s">
        <v>710</v>
      </c>
    </row>
    <row r="236" spans="1:2">
      <c r="A236" s="24" t="s">
        <v>507</v>
      </c>
      <c r="B236" s="15" t="s">
        <v>711</v>
      </c>
    </row>
    <row r="237" spans="1:2">
      <c r="A237" s="24" t="s">
        <v>509</v>
      </c>
      <c r="B237" s="15" t="s">
        <v>712</v>
      </c>
    </row>
    <row r="238" spans="1:2">
      <c r="A238" s="24" t="s">
        <v>511</v>
      </c>
      <c r="B238" s="15" t="s">
        <v>713</v>
      </c>
    </row>
    <row r="239" spans="1:2">
      <c r="A239" s="24" t="s">
        <v>513</v>
      </c>
      <c r="B239" s="15" t="s">
        <v>714</v>
      </c>
    </row>
    <row r="240" spans="1:2">
      <c r="A240" s="24" t="s">
        <v>515</v>
      </c>
      <c r="B240" s="15" t="s">
        <v>715</v>
      </c>
    </row>
    <row r="241" spans="1:2">
      <c r="A241" s="24" t="s">
        <v>517</v>
      </c>
      <c r="B241" s="15" t="s">
        <v>716</v>
      </c>
    </row>
    <row r="242" spans="1:2">
      <c r="A242" s="24" t="s">
        <v>519</v>
      </c>
      <c r="B242" s="15" t="s">
        <v>717</v>
      </c>
    </row>
    <row r="243" spans="1:2">
      <c r="A243" s="24" t="s">
        <v>521</v>
      </c>
      <c r="B243" s="15" t="s">
        <v>718</v>
      </c>
    </row>
    <row r="244" spans="1:2">
      <c r="A244" s="24" t="s">
        <v>523</v>
      </c>
      <c r="B244" s="15" t="s">
        <v>719</v>
      </c>
    </row>
    <row r="245" spans="1:2">
      <c r="A245" s="24" t="s">
        <v>525</v>
      </c>
      <c r="B245" s="15" t="s">
        <v>720</v>
      </c>
    </row>
    <row r="246" spans="1:2">
      <c r="A246" s="24" t="s">
        <v>527</v>
      </c>
      <c r="B246" s="15" t="s">
        <v>721</v>
      </c>
    </row>
    <row r="247" spans="1:2">
      <c r="A247" s="24" t="s">
        <v>529</v>
      </c>
      <c r="B247" s="15" t="s">
        <v>722</v>
      </c>
    </row>
    <row r="248" spans="1:2">
      <c r="A248" s="24" t="s">
        <v>531</v>
      </c>
      <c r="B248" s="15" t="s">
        <v>723</v>
      </c>
    </row>
    <row r="249" spans="1:2">
      <c r="A249" s="24" t="s">
        <v>533</v>
      </c>
      <c r="B249" s="15" t="s">
        <v>724</v>
      </c>
    </row>
    <row r="250" spans="1:2">
      <c r="A250" s="24" t="s">
        <v>535</v>
      </c>
      <c r="B250" s="15" t="s">
        <v>725</v>
      </c>
    </row>
    <row r="251" spans="1:2">
      <c r="A251" s="24" t="s">
        <v>537</v>
      </c>
      <c r="B251" s="15" t="s">
        <v>726</v>
      </c>
    </row>
    <row r="252" spans="1:2">
      <c r="A252" s="24" t="s">
        <v>539</v>
      </c>
      <c r="B252" s="15" t="s">
        <v>727</v>
      </c>
    </row>
    <row r="253" spans="1:2">
      <c r="A253" s="24" t="s">
        <v>541</v>
      </c>
      <c r="B253" s="15" t="s">
        <v>728</v>
      </c>
    </row>
    <row r="254" spans="1:2">
      <c r="A254" s="24" t="s">
        <v>543</v>
      </c>
      <c r="B254" s="15" t="s">
        <v>729</v>
      </c>
    </row>
    <row r="255" spans="1:2">
      <c r="A255" s="24" t="s">
        <v>545</v>
      </c>
      <c r="B255" s="15" t="s">
        <v>730</v>
      </c>
    </row>
    <row r="256" spans="1:2">
      <c r="A256" s="24" t="s">
        <v>547</v>
      </c>
      <c r="B256" s="15" t="s">
        <v>731</v>
      </c>
    </row>
    <row r="257" spans="1:2">
      <c r="A257" s="24" t="s">
        <v>549</v>
      </c>
      <c r="B257" s="15" t="s">
        <v>732</v>
      </c>
    </row>
    <row r="258" spans="1:2">
      <c r="A258" s="24" t="s">
        <v>551</v>
      </c>
      <c r="B258" s="15" t="s">
        <v>733</v>
      </c>
    </row>
    <row r="259" spans="1:2">
      <c r="A259" s="24" t="s">
        <v>553</v>
      </c>
      <c r="B259" s="15" t="s">
        <v>734</v>
      </c>
    </row>
    <row r="260" spans="1:2">
      <c r="A260" s="24" t="s">
        <v>555</v>
      </c>
      <c r="B260" s="15" t="s">
        <v>735</v>
      </c>
    </row>
    <row r="261" spans="1:2">
      <c r="A261" s="24" t="s">
        <v>557</v>
      </c>
      <c r="B261" s="15" t="s">
        <v>736</v>
      </c>
    </row>
    <row r="262" spans="1:2">
      <c r="A262" s="24" t="s">
        <v>559</v>
      </c>
      <c r="B262" s="15" t="s">
        <v>737</v>
      </c>
    </row>
    <row r="263" spans="1:2">
      <c r="A263" s="24" t="s">
        <v>561</v>
      </c>
      <c r="B263" s="15" t="s">
        <v>738</v>
      </c>
    </row>
    <row r="264" spans="1:2">
      <c r="A264" s="24" t="s">
        <v>563</v>
      </c>
      <c r="B264" s="15" t="s">
        <v>739</v>
      </c>
    </row>
    <row r="265" spans="1:2">
      <c r="A265" s="24" t="s">
        <v>565</v>
      </c>
      <c r="B265" s="15" t="s">
        <v>740</v>
      </c>
    </row>
    <row r="266" spans="1:2">
      <c r="A266" s="24" t="s">
        <v>567</v>
      </c>
      <c r="B266" s="15" t="s">
        <v>741</v>
      </c>
    </row>
    <row r="267" spans="1:2">
      <c r="A267" s="24" t="s">
        <v>569</v>
      </c>
      <c r="B267" s="15" t="s">
        <v>742</v>
      </c>
    </row>
    <row r="268" spans="1:2">
      <c r="A268" s="24" t="s">
        <v>571</v>
      </c>
      <c r="B268" s="15" t="s">
        <v>743</v>
      </c>
    </row>
    <row r="269" spans="1:2">
      <c r="A269" s="24" t="s">
        <v>573</v>
      </c>
      <c r="B269" s="15" t="s">
        <v>744</v>
      </c>
    </row>
    <row r="270" spans="1:2">
      <c r="A270" s="24" t="s">
        <v>575</v>
      </c>
      <c r="B270" s="15" t="s">
        <v>745</v>
      </c>
    </row>
    <row r="271" spans="1:2">
      <c r="A271" s="24" t="s">
        <v>577</v>
      </c>
      <c r="B271" s="15" t="s">
        <v>746</v>
      </c>
    </row>
    <row r="272" spans="1:2">
      <c r="A272" s="24" t="s">
        <v>579</v>
      </c>
      <c r="B272" s="15" t="s">
        <v>747</v>
      </c>
    </row>
    <row r="273" spans="1:2">
      <c r="A273" s="24" t="s">
        <v>581</v>
      </c>
      <c r="B273" s="15" t="s">
        <v>748</v>
      </c>
    </row>
    <row r="274" spans="1:2">
      <c r="A274" s="24" t="s">
        <v>583</v>
      </c>
      <c r="B274" s="15" t="s">
        <v>749</v>
      </c>
    </row>
    <row r="275" spans="1:2">
      <c r="A275" s="24" t="s">
        <v>585</v>
      </c>
      <c r="B275" s="15" t="s">
        <v>750</v>
      </c>
    </row>
    <row r="276" spans="1:2">
      <c r="A276" s="24" t="s">
        <v>587</v>
      </c>
      <c r="B276" s="15" t="s">
        <v>751</v>
      </c>
    </row>
    <row r="277" spans="1:2">
      <c r="A277" s="24" t="s">
        <v>589</v>
      </c>
      <c r="B277" s="15" t="s">
        <v>752</v>
      </c>
    </row>
    <row r="278" spans="1:2">
      <c r="A278" s="24" t="s">
        <v>591</v>
      </c>
      <c r="B278" s="15" t="s">
        <v>753</v>
      </c>
    </row>
    <row r="279" spans="1:2">
      <c r="A279" s="24" t="s">
        <v>593</v>
      </c>
      <c r="B279" s="15" t="s">
        <v>754</v>
      </c>
    </row>
    <row r="280" spans="1:2">
      <c r="A280" s="24" t="s">
        <v>595</v>
      </c>
      <c r="B280" s="15" t="s">
        <v>755</v>
      </c>
    </row>
    <row r="281" spans="1:2">
      <c r="A281" s="24" t="s">
        <v>597</v>
      </c>
      <c r="B281" s="15" t="s">
        <v>756</v>
      </c>
    </row>
    <row r="282" spans="1:2">
      <c r="A282" s="24" t="s">
        <v>599</v>
      </c>
      <c r="B282" s="15" t="s">
        <v>757</v>
      </c>
    </row>
    <row r="283" spans="1:2">
      <c r="A283" s="24" t="s">
        <v>601</v>
      </c>
      <c r="B283" s="15" t="s">
        <v>758</v>
      </c>
    </row>
    <row r="284" spans="1:2">
      <c r="A284" s="24" t="s">
        <v>603</v>
      </c>
      <c r="B284" s="15" t="s">
        <v>759</v>
      </c>
    </row>
    <row r="285" spans="1:2">
      <c r="A285" s="24" t="s">
        <v>605</v>
      </c>
      <c r="B285" s="15" t="s">
        <v>760</v>
      </c>
    </row>
    <row r="286" spans="1:2">
      <c r="A286" s="24" t="s">
        <v>607</v>
      </c>
      <c r="B286" s="15" t="s">
        <v>761</v>
      </c>
    </row>
    <row r="287" spans="1:2">
      <c r="A287" s="24" t="s">
        <v>609</v>
      </c>
      <c r="B287" s="15" t="s">
        <v>762</v>
      </c>
    </row>
    <row r="288" spans="1:2">
      <c r="A288" s="24" t="s">
        <v>611</v>
      </c>
      <c r="B288" s="15" t="s">
        <v>763</v>
      </c>
    </row>
    <row r="289" spans="1:2">
      <c r="A289" s="24" t="s">
        <v>613</v>
      </c>
      <c r="B289" s="15" t="s">
        <v>764</v>
      </c>
    </row>
    <row r="290" spans="1:2">
      <c r="A290" s="24" t="s">
        <v>615</v>
      </c>
      <c r="B290" s="15" t="s">
        <v>765</v>
      </c>
    </row>
    <row r="291" spans="1:2">
      <c r="A291" s="24" t="s">
        <v>617</v>
      </c>
      <c r="B291" s="15" t="s">
        <v>766</v>
      </c>
    </row>
    <row r="292" spans="1:2">
      <c r="A292" s="24" t="s">
        <v>619</v>
      </c>
      <c r="B292" s="15" t="s">
        <v>767</v>
      </c>
    </row>
    <row r="293" spans="1:2">
      <c r="A293" s="24" t="s">
        <v>621</v>
      </c>
      <c r="B293" s="15" t="s">
        <v>768</v>
      </c>
    </row>
    <row r="294" spans="1:2">
      <c r="A294" s="13" t="s">
        <v>185</v>
      </c>
      <c r="B294" s="15" t="s">
        <v>769</v>
      </c>
    </row>
    <row r="295" spans="1:2">
      <c r="A295" s="13" t="s">
        <v>196</v>
      </c>
      <c r="B295" s="15" t="s">
        <v>770</v>
      </c>
    </row>
    <row r="296" spans="1:2">
      <c r="A296" s="13" t="s">
        <v>206</v>
      </c>
      <c r="B296" s="15" t="s">
        <v>771</v>
      </c>
    </row>
    <row r="297" spans="1:2">
      <c r="A297" s="13" t="s">
        <v>215</v>
      </c>
      <c r="B297" s="15" t="s">
        <v>772</v>
      </c>
    </row>
    <row r="298" spans="1:2">
      <c r="A298" s="13" t="s">
        <v>223</v>
      </c>
      <c r="B298" s="15" t="s">
        <v>773</v>
      </c>
    </row>
    <row r="299" spans="1:2">
      <c r="A299" s="13" t="s">
        <v>186</v>
      </c>
      <c r="B299" s="15" t="s">
        <v>774</v>
      </c>
    </row>
    <row r="300" spans="1:2">
      <c r="A300" s="13" t="s">
        <v>197</v>
      </c>
      <c r="B300" s="15" t="s">
        <v>775</v>
      </c>
    </row>
    <row r="301" spans="1:2">
      <c r="A301" s="13" t="s">
        <v>207</v>
      </c>
      <c r="B301" s="15" t="s">
        <v>776</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7" t="s">
        <v>777</v>
      </c>
      <c r="J1" s="207"/>
    </row>
    <row r="2" spans="1:10">
      <c r="A2" t="s">
        <v>2</v>
      </c>
      <c r="B2" s="207" t="s">
        <v>778</v>
      </c>
      <c r="C2" s="207"/>
      <c r="I2" t="s">
        <v>779</v>
      </c>
    </row>
    <row r="3" spans="1:10">
      <c r="B3" t="s">
        <v>780</v>
      </c>
      <c r="C3" s="2" t="s">
        <v>781</v>
      </c>
      <c r="I3">
        <v>2</v>
      </c>
    </row>
    <row r="4" spans="1:10">
      <c r="B4" t="s">
        <v>4</v>
      </c>
      <c r="C4" s="2" t="s">
        <v>782</v>
      </c>
      <c r="I4">
        <v>3</v>
      </c>
    </row>
    <row r="5" spans="1:10">
      <c r="B5" t="s">
        <v>783</v>
      </c>
      <c r="C5" s="2" t="s">
        <v>784</v>
      </c>
      <c r="I5">
        <v>4</v>
      </c>
    </row>
    <row r="6" spans="1:10">
      <c r="C6" s="2" t="s">
        <v>785</v>
      </c>
      <c r="I6">
        <v>5</v>
      </c>
    </row>
    <row r="7" spans="1:10">
      <c r="A7" t="s">
        <v>8</v>
      </c>
      <c r="B7" t="s">
        <v>786</v>
      </c>
      <c r="I7">
        <v>6</v>
      </c>
    </row>
    <row r="8" spans="1:10">
      <c r="B8" t="s">
        <v>787</v>
      </c>
      <c r="I8">
        <v>7</v>
      </c>
    </row>
    <row r="9" spans="1:10">
      <c r="B9" t="s">
        <v>10</v>
      </c>
      <c r="I9">
        <v>8</v>
      </c>
    </row>
    <row r="10" spans="1:10">
      <c r="B10" t="s">
        <v>788</v>
      </c>
      <c r="I10">
        <v>9</v>
      </c>
    </row>
    <row r="11" spans="1:10">
      <c r="B11" t="s">
        <v>785</v>
      </c>
      <c r="I11">
        <v>10</v>
      </c>
    </row>
    <row r="15" spans="1:10">
      <c r="B15" t="s">
        <v>785</v>
      </c>
    </row>
    <row r="16" spans="1:10">
      <c r="A16" t="s">
        <v>789</v>
      </c>
      <c r="B16" s="207" t="s">
        <v>790</v>
      </c>
      <c r="C16" s="207"/>
    </row>
    <row r="17" spans="2:9" ht="28.9">
      <c r="B17" s="3" t="s">
        <v>31</v>
      </c>
      <c r="C17" s="3" t="s">
        <v>791</v>
      </c>
      <c r="D17" t="s">
        <v>34</v>
      </c>
      <c r="F17" s="6" t="s">
        <v>792</v>
      </c>
      <c r="G17" t="s">
        <v>793</v>
      </c>
      <c r="H17" t="s">
        <v>794</v>
      </c>
      <c r="I17" s="6" t="s">
        <v>795</v>
      </c>
    </row>
    <row r="18" spans="2:9">
      <c r="B18" s="4">
        <v>1110</v>
      </c>
      <c r="C18" s="1" t="s">
        <v>796</v>
      </c>
      <c r="D18" t="s">
        <v>42</v>
      </c>
      <c r="E18" t="s">
        <v>797</v>
      </c>
      <c r="F18" t="s">
        <v>43</v>
      </c>
      <c r="G18" t="s">
        <v>43</v>
      </c>
      <c r="H18" t="s">
        <v>43</v>
      </c>
      <c r="I18" t="s">
        <v>43</v>
      </c>
    </row>
    <row r="19" spans="2:9">
      <c r="B19" s="4" t="s">
        <v>157</v>
      </c>
      <c r="C19" s="1" t="s">
        <v>798</v>
      </c>
      <c r="D19" t="s">
        <v>799</v>
      </c>
      <c r="E19" t="s">
        <v>800</v>
      </c>
      <c r="F19" t="s">
        <v>45</v>
      </c>
      <c r="G19" t="s">
        <v>45</v>
      </c>
      <c r="H19" t="s">
        <v>45</v>
      </c>
      <c r="I19" t="s">
        <v>45</v>
      </c>
    </row>
    <row r="20" spans="2:9">
      <c r="B20" s="4">
        <v>1170</v>
      </c>
      <c r="C20" s="1" t="s">
        <v>801</v>
      </c>
      <c r="D20" t="s">
        <v>66</v>
      </c>
      <c r="E20" t="s">
        <v>802</v>
      </c>
      <c r="F20" t="s">
        <v>44</v>
      </c>
      <c r="G20" t="s">
        <v>44</v>
      </c>
      <c r="H20" t="s">
        <v>44</v>
      </c>
      <c r="I20" t="s">
        <v>44</v>
      </c>
    </row>
    <row r="21" spans="2:9">
      <c r="B21" s="4">
        <v>1210</v>
      </c>
      <c r="C21" s="1" t="s">
        <v>803</v>
      </c>
      <c r="D21" t="s">
        <v>804</v>
      </c>
      <c r="E21" t="s">
        <v>805</v>
      </c>
      <c r="F21" t="s">
        <v>806</v>
      </c>
    </row>
    <row r="22" spans="2:9">
      <c r="B22" s="4">
        <v>1220</v>
      </c>
      <c r="C22" s="1" t="s">
        <v>807</v>
      </c>
    </row>
    <row r="23" spans="2:9">
      <c r="B23" s="4">
        <v>1230</v>
      </c>
      <c r="C23" s="1" t="s">
        <v>808</v>
      </c>
    </row>
    <row r="24" spans="2:9">
      <c r="B24" s="4">
        <v>1310</v>
      </c>
      <c r="C24" s="1" t="s">
        <v>809</v>
      </c>
    </row>
    <row r="25" spans="2:9">
      <c r="B25" s="4" t="s">
        <v>158</v>
      </c>
      <c r="C25" s="1" t="s">
        <v>810</v>
      </c>
    </row>
    <row r="26" spans="2:9">
      <c r="B26" s="4">
        <v>1640</v>
      </c>
      <c r="C26" s="1" t="s">
        <v>811</v>
      </c>
    </row>
    <row r="27" spans="2:9">
      <c r="B27" s="4">
        <v>2110</v>
      </c>
      <c r="C27" s="1" t="s">
        <v>812</v>
      </c>
    </row>
    <row r="28" spans="2:9">
      <c r="B28" s="4">
        <v>2120</v>
      </c>
      <c r="C28" s="1" t="s">
        <v>813</v>
      </c>
    </row>
    <row r="29" spans="2:9">
      <c r="B29" s="4" t="s">
        <v>152</v>
      </c>
      <c r="C29" s="1" t="s">
        <v>814</v>
      </c>
    </row>
    <row r="30" spans="2:9">
      <c r="B30" s="4" t="s">
        <v>159</v>
      </c>
      <c r="C30" s="1" t="s">
        <v>815</v>
      </c>
    </row>
    <row r="31" spans="2:9">
      <c r="B31" s="4">
        <v>2170</v>
      </c>
      <c r="C31" s="1" t="s">
        <v>816</v>
      </c>
    </row>
    <row r="32" spans="2:9">
      <c r="B32" s="4">
        <v>2180</v>
      </c>
      <c r="C32" s="1" t="s">
        <v>817</v>
      </c>
    </row>
    <row r="33" spans="2:3">
      <c r="B33" s="4">
        <v>2190</v>
      </c>
      <c r="C33" s="1" t="s">
        <v>818</v>
      </c>
    </row>
    <row r="34" spans="2:3">
      <c r="B34" s="4">
        <v>2320</v>
      </c>
      <c r="C34" s="1" t="s">
        <v>819</v>
      </c>
    </row>
    <row r="35" spans="2:3">
      <c r="B35" s="4">
        <v>2330</v>
      </c>
      <c r="C35" s="1" t="s">
        <v>820</v>
      </c>
    </row>
    <row r="36" spans="2:3">
      <c r="B36" s="4">
        <v>3130</v>
      </c>
      <c r="C36" s="1" t="s">
        <v>821</v>
      </c>
    </row>
    <row r="37" spans="2:3">
      <c r="B37" s="4">
        <v>3140</v>
      </c>
      <c r="C37" s="1" t="s">
        <v>822</v>
      </c>
    </row>
    <row r="38" spans="2:3">
      <c r="B38" s="4">
        <v>3150</v>
      </c>
      <c r="C38" s="1" t="s">
        <v>823</v>
      </c>
    </row>
    <row r="39" spans="2:3">
      <c r="B39" s="4">
        <v>3160</v>
      </c>
      <c r="C39" s="1" t="s">
        <v>824</v>
      </c>
    </row>
    <row r="40" spans="2:3">
      <c r="B40" s="4" t="s">
        <v>160</v>
      </c>
      <c r="C40" s="1" t="s">
        <v>825</v>
      </c>
    </row>
    <row r="41" spans="2:3">
      <c r="B41" s="4">
        <v>3260</v>
      </c>
      <c r="C41" s="1" t="s">
        <v>826</v>
      </c>
    </row>
    <row r="42" spans="2:3">
      <c r="B42" s="4">
        <v>3270</v>
      </c>
      <c r="C42" s="1" t="s">
        <v>827</v>
      </c>
    </row>
    <row r="43" spans="2:3">
      <c r="B43" s="4">
        <v>4010</v>
      </c>
      <c r="C43" s="1" t="s">
        <v>828</v>
      </c>
    </row>
    <row r="44" spans="2:3">
      <c r="B44" s="4">
        <v>4030</v>
      </c>
      <c r="C44" s="1" t="s">
        <v>829</v>
      </c>
    </row>
    <row r="45" spans="2:3">
      <c r="B45" s="4">
        <v>5130</v>
      </c>
      <c r="C45" s="1" t="s">
        <v>830</v>
      </c>
    </row>
    <row r="46" spans="2:3">
      <c r="B46" s="4" t="s">
        <v>161</v>
      </c>
      <c r="C46" s="1" t="s">
        <v>831</v>
      </c>
    </row>
    <row r="47" spans="2:3">
      <c r="B47" s="4" t="s">
        <v>139</v>
      </c>
      <c r="C47" s="1" t="s">
        <v>832</v>
      </c>
    </row>
    <row r="48" spans="2:3">
      <c r="B48" s="4">
        <v>6210</v>
      </c>
      <c r="C48" s="1" t="s">
        <v>833</v>
      </c>
    </row>
    <row r="49" spans="2:3">
      <c r="B49" s="4" t="s">
        <v>148</v>
      </c>
      <c r="C49" s="1" t="s">
        <v>834</v>
      </c>
    </row>
    <row r="50" spans="2:3">
      <c r="B50" s="4" t="s">
        <v>145</v>
      </c>
      <c r="C50" s="1" t="s">
        <v>835</v>
      </c>
    </row>
    <row r="51" spans="2:3">
      <c r="B51" s="4">
        <v>6410</v>
      </c>
      <c r="C51" s="1" t="s">
        <v>836</v>
      </c>
    </row>
    <row r="52" spans="2:3">
      <c r="B52" s="4">
        <v>6430</v>
      </c>
      <c r="C52" s="1" t="s">
        <v>837</v>
      </c>
    </row>
    <row r="53" spans="2:3">
      <c r="B53" s="4">
        <v>6450</v>
      </c>
      <c r="C53" s="1" t="s">
        <v>838</v>
      </c>
    </row>
    <row r="54" spans="2:3">
      <c r="B54" s="4">
        <v>6510</v>
      </c>
      <c r="C54" s="1" t="s">
        <v>839</v>
      </c>
    </row>
    <row r="55" spans="2:3">
      <c r="B55" s="4" t="s">
        <v>149</v>
      </c>
      <c r="C55" s="1" t="s">
        <v>840</v>
      </c>
    </row>
    <row r="56" spans="2:3">
      <c r="B56" s="4" t="s">
        <v>146</v>
      </c>
      <c r="C56" s="1" t="s">
        <v>841</v>
      </c>
    </row>
    <row r="57" spans="2:3">
      <c r="B57" s="4">
        <v>7120</v>
      </c>
      <c r="C57" s="1" t="s">
        <v>842</v>
      </c>
    </row>
    <row r="58" spans="2:3">
      <c r="B58" s="4">
        <v>7140</v>
      </c>
      <c r="C58" s="1" t="s">
        <v>843</v>
      </c>
    </row>
    <row r="59" spans="2:3">
      <c r="B59" s="4">
        <v>7150</v>
      </c>
      <c r="C59" s="5" t="s">
        <v>844</v>
      </c>
    </row>
    <row r="60" spans="2:3">
      <c r="B60" s="4">
        <v>7160</v>
      </c>
      <c r="C60" s="1" t="s">
        <v>845</v>
      </c>
    </row>
    <row r="61" spans="2:3">
      <c r="B61" s="4" t="s">
        <v>153</v>
      </c>
      <c r="C61" s="1" t="s">
        <v>846</v>
      </c>
    </row>
    <row r="62" spans="2:3">
      <c r="B62" s="4" t="s">
        <v>154</v>
      </c>
      <c r="C62" s="1" t="s">
        <v>847</v>
      </c>
    </row>
    <row r="63" spans="2:3">
      <c r="B63" s="4">
        <v>7230</v>
      </c>
      <c r="C63" s="1" t="s">
        <v>848</v>
      </c>
    </row>
    <row r="64" spans="2:3">
      <c r="B64" s="4">
        <v>8210</v>
      </c>
      <c r="C64" s="1" t="s">
        <v>849</v>
      </c>
    </row>
    <row r="65" spans="2:3">
      <c r="B65" s="4">
        <v>8220</v>
      </c>
      <c r="C65" s="1" t="s">
        <v>850</v>
      </c>
    </row>
    <row r="66" spans="2:3">
      <c r="B66" s="4">
        <v>8310</v>
      </c>
      <c r="C66" s="1" t="s">
        <v>851</v>
      </c>
    </row>
    <row r="67" spans="2:3">
      <c r="B67" s="4" t="s">
        <v>140</v>
      </c>
      <c r="C67" s="1" t="s">
        <v>852</v>
      </c>
    </row>
    <row r="68" spans="2:3">
      <c r="B68" s="4" t="s">
        <v>141</v>
      </c>
      <c r="C68" s="1" t="s">
        <v>853</v>
      </c>
    </row>
    <row r="69" spans="2:3">
      <c r="B69" s="4">
        <v>9050</v>
      </c>
      <c r="C69" s="1" t="s">
        <v>854</v>
      </c>
    </row>
    <row r="70" spans="2:3">
      <c r="B70" s="4">
        <v>9060</v>
      </c>
      <c r="C70" s="1" t="s">
        <v>855</v>
      </c>
    </row>
    <row r="71" spans="2:3">
      <c r="B71" s="4">
        <v>9070</v>
      </c>
      <c r="C71" s="1" t="s">
        <v>856</v>
      </c>
    </row>
    <row r="72" spans="2:3">
      <c r="B72" s="4" t="s">
        <v>142</v>
      </c>
      <c r="C72" s="1" t="s">
        <v>857</v>
      </c>
    </row>
    <row r="73" spans="2:3">
      <c r="B73" s="4">
        <v>9160</v>
      </c>
      <c r="C73" s="1" t="s">
        <v>858</v>
      </c>
    </row>
    <row r="74" spans="2:3">
      <c r="B74" s="4" t="s">
        <v>150</v>
      </c>
      <c r="C74" s="1" t="s">
        <v>859</v>
      </c>
    </row>
    <row r="75" spans="2:3">
      <c r="B75" s="4" t="s">
        <v>143</v>
      </c>
      <c r="C75" s="1" t="s">
        <v>860</v>
      </c>
    </row>
    <row r="76" spans="2:3">
      <c r="B76" s="4" t="s">
        <v>144</v>
      </c>
      <c r="C76" s="1" t="s">
        <v>861</v>
      </c>
    </row>
    <row r="77" spans="2:3">
      <c r="B77" s="4" t="s">
        <v>151</v>
      </c>
      <c r="C77" s="1" t="s">
        <v>862</v>
      </c>
    </row>
    <row r="78" spans="2:3">
      <c r="B78" s="4" t="s">
        <v>147</v>
      </c>
      <c r="C78" s="1" t="s">
        <v>863</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864</v>
      </c>
    </row>
    <row r="2" spans="1:2">
      <c r="A2" t="s">
        <v>43</v>
      </c>
    </row>
    <row r="3" spans="1:2">
      <c r="A3" t="s">
        <v>865</v>
      </c>
    </row>
    <row r="4" spans="1:2">
      <c r="A4" t="s">
        <v>866</v>
      </c>
    </row>
    <row r="5" spans="1:2">
      <c r="A5" t="s">
        <v>799</v>
      </c>
    </row>
    <row r="6" spans="1:2">
      <c r="A6" t="s">
        <v>66</v>
      </c>
    </row>
    <row r="7" spans="1:2">
      <c r="A7" t="s">
        <v>72</v>
      </c>
    </row>
    <row r="11" spans="1:2">
      <c r="A11" s="8" t="s">
        <v>867</v>
      </c>
    </row>
    <row r="12" spans="1:2">
      <c r="A12" t="s">
        <v>69</v>
      </c>
      <c r="B12" t="s">
        <v>868</v>
      </c>
    </row>
    <row r="13" spans="1:2">
      <c r="A13" t="s">
        <v>869</v>
      </c>
      <c r="B13" t="s">
        <v>870</v>
      </c>
    </row>
    <row r="14" spans="1:2">
      <c r="A14" t="s">
        <v>871</v>
      </c>
      <c r="B14" t="s">
        <v>872</v>
      </c>
    </row>
    <row r="15" spans="1:2">
      <c r="A15" t="s">
        <v>873</v>
      </c>
      <c r="B15" t="s">
        <v>874</v>
      </c>
    </row>
    <row r="17" spans="1:3">
      <c r="A17" t="s">
        <v>61</v>
      </c>
    </row>
    <row r="18" spans="1:3">
      <c r="A18" t="s">
        <v>44</v>
      </c>
    </row>
    <row r="19" spans="1:3">
      <c r="A19" t="s">
        <v>72</v>
      </c>
    </row>
    <row r="20" spans="1:3">
      <c r="A20" t="s">
        <v>875</v>
      </c>
    </row>
    <row r="21" spans="1:3">
      <c r="A21" t="s">
        <v>66</v>
      </c>
    </row>
    <row r="23" spans="1:3">
      <c r="A23" t="s">
        <v>876</v>
      </c>
      <c r="B23" t="s">
        <v>877</v>
      </c>
      <c r="C23" t="s">
        <v>878</v>
      </c>
    </row>
    <row r="24" spans="1:3">
      <c r="A24" t="s">
        <v>69</v>
      </c>
      <c r="B24" t="s">
        <v>879</v>
      </c>
      <c r="C24" t="s">
        <v>880</v>
      </c>
    </row>
    <row r="25" spans="1:3">
      <c r="A25" t="s">
        <v>881</v>
      </c>
      <c r="B25" t="s">
        <v>882</v>
      </c>
      <c r="C25" t="s">
        <v>883</v>
      </c>
    </row>
    <row r="26" spans="1:3" ht="16.149999999999999">
      <c r="A26" t="s">
        <v>884</v>
      </c>
      <c r="B26" t="s">
        <v>885</v>
      </c>
      <c r="C26" t="s">
        <v>886</v>
      </c>
    </row>
    <row r="27" spans="1:3">
      <c r="A27" t="s">
        <v>887</v>
      </c>
      <c r="B27" t="s">
        <v>888</v>
      </c>
      <c r="C27" t="s">
        <v>889</v>
      </c>
    </row>
    <row r="28" spans="1:3">
      <c r="A28" t="s">
        <v>890</v>
      </c>
      <c r="B28" t="s">
        <v>891</v>
      </c>
      <c r="C28" t="s">
        <v>892</v>
      </c>
    </row>
    <row r="29" spans="1:3">
      <c r="A29" t="s">
        <v>893</v>
      </c>
      <c r="B29" t="s">
        <v>894</v>
      </c>
      <c r="C29" t="s">
        <v>895</v>
      </c>
    </row>
    <row r="30" spans="1:3">
      <c r="A30" t="s">
        <v>896</v>
      </c>
      <c r="B30" t="s">
        <v>897</v>
      </c>
      <c r="C30" t="s">
        <v>898</v>
      </c>
    </row>
    <row r="31" spans="1:3">
      <c r="A31" t="s">
        <v>899</v>
      </c>
      <c r="B31" t="s">
        <v>900</v>
      </c>
      <c r="C31" t="s">
        <v>901</v>
      </c>
    </row>
    <row r="32" spans="1:3">
      <c r="A32" t="s">
        <v>902</v>
      </c>
      <c r="B32" t="s">
        <v>903</v>
      </c>
      <c r="C32" t="s">
        <v>904</v>
      </c>
    </row>
    <row r="33" spans="1:3">
      <c r="A33" t="s">
        <v>905</v>
      </c>
      <c r="B33" t="s">
        <v>906</v>
      </c>
      <c r="C33" t="s">
        <v>907</v>
      </c>
    </row>
    <row r="34" spans="1:3">
      <c r="A34" t="s">
        <v>908</v>
      </c>
      <c r="B34" t="s">
        <v>909</v>
      </c>
      <c r="C34" t="s">
        <v>910</v>
      </c>
    </row>
    <row r="35" spans="1:3">
      <c r="A35" t="s">
        <v>71</v>
      </c>
      <c r="B35" t="s">
        <v>911</v>
      </c>
      <c r="C35" t="s">
        <v>912</v>
      </c>
    </row>
    <row r="36" spans="1:3">
      <c r="A36" t="s">
        <v>913</v>
      </c>
      <c r="B36" t="s">
        <v>914</v>
      </c>
      <c r="C36" t="s">
        <v>915</v>
      </c>
    </row>
    <row r="37" spans="1:3">
      <c r="A37" t="s">
        <v>916</v>
      </c>
      <c r="B37" t="s">
        <v>917</v>
      </c>
      <c r="C37" t="s">
        <v>918</v>
      </c>
    </row>
    <row r="38" spans="1:3">
      <c r="A38" t="s">
        <v>919</v>
      </c>
      <c r="B38" t="s">
        <v>920</v>
      </c>
      <c r="C38" t="s">
        <v>921</v>
      </c>
    </row>
    <row r="39" spans="1:3">
      <c r="A39" t="s">
        <v>922</v>
      </c>
      <c r="B39" t="s">
        <v>923</v>
      </c>
      <c r="C39" t="s">
        <v>924</v>
      </c>
    </row>
    <row r="40" spans="1:3">
      <c r="A40" t="s">
        <v>925</v>
      </c>
      <c r="B40" t="s">
        <v>926</v>
      </c>
      <c r="C40" t="s">
        <v>927</v>
      </c>
    </row>
    <row r="41" spans="1:3">
      <c r="A41" t="s">
        <v>928</v>
      </c>
      <c r="B41" t="s">
        <v>929</v>
      </c>
      <c r="C41" t="s">
        <v>930</v>
      </c>
    </row>
    <row r="42" spans="1:3">
      <c r="A42" t="s">
        <v>931</v>
      </c>
      <c r="B42" t="s">
        <v>932</v>
      </c>
      <c r="C42" t="s">
        <v>933</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866</v>
      </c>
      <c r="G1" t="s">
        <v>43</v>
      </c>
      <c r="H1" t="s">
        <v>72</v>
      </c>
      <c r="I1" t="s">
        <v>799</v>
      </c>
      <c r="J1" t="s">
        <v>66</v>
      </c>
      <c r="K1" t="s">
        <v>865</v>
      </c>
      <c r="L1" t="s">
        <v>934</v>
      </c>
      <c r="M1" t="s">
        <v>935</v>
      </c>
    </row>
    <row r="2" spans="2:16" ht="43.15">
      <c r="B2" s="16" t="s">
        <v>936</v>
      </c>
      <c r="C2" s="17" t="s">
        <v>937</v>
      </c>
      <c r="D2" s="18">
        <v>1919</v>
      </c>
      <c r="F2" s="16" t="s">
        <v>936</v>
      </c>
      <c r="G2" s="19" t="s">
        <v>175</v>
      </c>
      <c r="H2" s="19" t="s">
        <v>192</v>
      </c>
      <c r="I2" s="19" t="s">
        <v>938</v>
      </c>
      <c r="J2" s="19" t="s">
        <v>221</v>
      </c>
      <c r="K2" s="19" t="s">
        <v>939</v>
      </c>
      <c r="L2" s="27"/>
      <c r="O2" s="15"/>
      <c r="P2" s="27"/>
    </row>
    <row r="3" spans="2:16" ht="28.9">
      <c r="B3" s="19" t="s">
        <v>177</v>
      </c>
      <c r="C3" s="20" t="s">
        <v>208</v>
      </c>
      <c r="D3" s="18">
        <v>1936</v>
      </c>
      <c r="F3" s="19" t="s">
        <v>177</v>
      </c>
      <c r="G3" s="19" t="s">
        <v>198</v>
      </c>
      <c r="I3" s="19" t="s">
        <v>940</v>
      </c>
      <c r="J3" s="19" t="s">
        <v>941</v>
      </c>
      <c r="K3" s="19" t="s">
        <v>942</v>
      </c>
      <c r="L3" s="27"/>
      <c r="O3" s="15"/>
      <c r="P3" s="27"/>
    </row>
    <row r="4" spans="2:16">
      <c r="B4" s="16" t="s">
        <v>943</v>
      </c>
      <c r="C4" s="17" t="s">
        <v>944</v>
      </c>
      <c r="D4" s="18">
        <v>1929</v>
      </c>
      <c r="F4" s="16" t="s">
        <v>943</v>
      </c>
      <c r="I4" s="16" t="s">
        <v>945</v>
      </c>
      <c r="J4" s="19" t="s">
        <v>257</v>
      </c>
      <c r="K4" s="16" t="s">
        <v>946</v>
      </c>
      <c r="L4" s="27"/>
      <c r="O4" s="15"/>
      <c r="P4" s="27"/>
    </row>
    <row r="5" spans="2:16">
      <c r="B5" s="19" t="s">
        <v>209</v>
      </c>
      <c r="C5" s="20" t="s">
        <v>231</v>
      </c>
      <c r="D5" s="18">
        <v>1920</v>
      </c>
      <c r="F5" s="19" t="s">
        <v>209</v>
      </c>
      <c r="I5" s="19" t="s">
        <v>947</v>
      </c>
      <c r="J5" s="19" t="s">
        <v>264</v>
      </c>
      <c r="K5" s="16" t="s">
        <v>948</v>
      </c>
      <c r="L5" s="27"/>
      <c r="O5" s="15"/>
      <c r="P5" s="27"/>
    </row>
    <row r="6" spans="2:16">
      <c r="B6" s="16" t="s">
        <v>949</v>
      </c>
      <c r="C6" s="17" t="s">
        <v>950</v>
      </c>
      <c r="D6" s="18">
        <v>4030</v>
      </c>
      <c r="F6" s="16" t="s">
        <v>949</v>
      </c>
      <c r="G6" s="15"/>
      <c r="H6" s="27"/>
      <c r="I6" s="19" t="s">
        <v>951</v>
      </c>
      <c r="J6" s="25" t="s">
        <v>952</v>
      </c>
      <c r="K6" s="19" t="s">
        <v>196</v>
      </c>
      <c r="L6" s="27"/>
      <c r="O6" s="14"/>
      <c r="P6" s="27"/>
    </row>
    <row r="7" spans="2:16">
      <c r="B7" s="19" t="s">
        <v>246</v>
      </c>
      <c r="C7" s="20" t="s">
        <v>266</v>
      </c>
      <c r="D7" s="18">
        <v>1086</v>
      </c>
      <c r="F7" s="19" t="s">
        <v>246</v>
      </c>
      <c r="I7" s="19" t="s">
        <v>953</v>
      </c>
      <c r="J7" s="26" t="s">
        <v>237</v>
      </c>
      <c r="K7" s="16" t="s">
        <v>954</v>
      </c>
      <c r="L7" s="27"/>
      <c r="O7" s="15"/>
      <c r="P7" s="27"/>
    </row>
    <row r="8" spans="2:16" ht="28.9">
      <c r="B8" s="19" t="s">
        <v>253</v>
      </c>
      <c r="C8" s="20" t="s">
        <v>273</v>
      </c>
      <c r="D8" s="18">
        <v>1081</v>
      </c>
      <c r="F8" s="19" t="s">
        <v>253</v>
      </c>
      <c r="I8" s="19" t="s">
        <v>955</v>
      </c>
      <c r="J8" s="26" t="s">
        <v>290</v>
      </c>
      <c r="K8" s="16" t="s">
        <v>956</v>
      </c>
      <c r="L8" s="27"/>
      <c r="O8" s="15"/>
      <c r="P8" s="27"/>
    </row>
    <row r="9" spans="2:16" ht="28.9">
      <c r="B9" s="19" t="s">
        <v>274</v>
      </c>
      <c r="C9" s="20" t="s">
        <v>291</v>
      </c>
      <c r="D9" s="18">
        <v>1065</v>
      </c>
      <c r="F9" s="19" t="s">
        <v>274</v>
      </c>
      <c r="I9" s="16" t="s">
        <v>957</v>
      </c>
      <c r="J9" s="26" t="s">
        <v>400</v>
      </c>
      <c r="K9" s="19" t="s">
        <v>958</v>
      </c>
      <c r="L9" s="27"/>
      <c r="O9" s="15"/>
      <c r="P9" s="27"/>
    </row>
    <row r="10" spans="2:16">
      <c r="B10" s="19" t="s">
        <v>292</v>
      </c>
      <c r="C10" s="20" t="s">
        <v>309</v>
      </c>
      <c r="D10" s="18">
        <v>1082</v>
      </c>
      <c r="F10" s="19" t="s">
        <v>292</v>
      </c>
      <c r="G10" s="15"/>
      <c r="H10" s="27"/>
      <c r="I10" s="19" t="s">
        <v>207</v>
      </c>
      <c r="J10" s="26" t="s">
        <v>426</v>
      </c>
      <c r="K10" s="16" t="s">
        <v>959</v>
      </c>
      <c r="L10" s="27"/>
      <c r="O10" s="15"/>
      <c r="P10" s="27"/>
    </row>
    <row r="11" spans="2:16" ht="28.9">
      <c r="B11" s="19" t="s">
        <v>310</v>
      </c>
      <c r="C11" s="20" t="s">
        <v>327</v>
      </c>
      <c r="D11" s="18">
        <v>6169</v>
      </c>
      <c r="F11" s="19" t="s">
        <v>310</v>
      </c>
      <c r="G11" s="21"/>
      <c r="H11" s="27"/>
      <c r="I11" s="19" t="s">
        <v>960</v>
      </c>
      <c r="J11" s="26" t="s">
        <v>961</v>
      </c>
      <c r="K11" s="16" t="s">
        <v>962</v>
      </c>
      <c r="L11" s="27"/>
      <c r="O11" s="15"/>
    </row>
    <row r="12" spans="2:16">
      <c r="B12" s="19" t="s">
        <v>963</v>
      </c>
      <c r="C12" s="20" t="s">
        <v>964</v>
      </c>
      <c r="D12" s="18">
        <v>1042</v>
      </c>
      <c r="F12" s="19" t="s">
        <v>963</v>
      </c>
      <c r="G12" s="14"/>
      <c r="H12" s="27"/>
      <c r="J12" s="26" t="s">
        <v>523</v>
      </c>
      <c r="K12" s="19" t="s">
        <v>206</v>
      </c>
      <c r="O12" s="15"/>
      <c r="P12" s="27"/>
    </row>
    <row r="13" spans="2:16">
      <c r="B13" s="19" t="s">
        <v>965</v>
      </c>
      <c r="C13" s="20" t="s">
        <v>966</v>
      </c>
      <c r="D13" s="18">
        <v>1060</v>
      </c>
      <c r="F13" s="19" t="s">
        <v>965</v>
      </c>
      <c r="G13" s="14"/>
      <c r="H13" s="27"/>
      <c r="J13" s="26" t="s">
        <v>525</v>
      </c>
      <c r="O13" s="15"/>
      <c r="P13" s="27"/>
    </row>
    <row r="14" spans="2:16">
      <c r="B14" s="19" t="s">
        <v>967</v>
      </c>
      <c r="C14" s="20" t="s">
        <v>968</v>
      </c>
      <c r="D14" s="18">
        <v>6177</v>
      </c>
      <c r="F14" s="19" t="s">
        <v>967</v>
      </c>
      <c r="G14" s="15"/>
      <c r="H14" s="27"/>
      <c r="J14" s="26" t="s">
        <v>527</v>
      </c>
      <c r="O14" s="15"/>
      <c r="P14" s="27"/>
    </row>
    <row r="15" spans="2:16" ht="28.9">
      <c r="B15" s="19" t="s">
        <v>334</v>
      </c>
      <c r="C15" s="20" t="s">
        <v>351</v>
      </c>
      <c r="D15" s="18">
        <v>1029</v>
      </c>
      <c r="F15" s="19" t="s">
        <v>334</v>
      </c>
      <c r="G15" s="14"/>
      <c r="H15" s="27"/>
      <c r="J15" s="26" t="s">
        <v>969</v>
      </c>
      <c r="O15" s="15"/>
      <c r="P15" s="27"/>
    </row>
    <row r="16" spans="2:16">
      <c r="B16" s="19" t="s">
        <v>970</v>
      </c>
      <c r="C16" s="20" t="s">
        <v>971</v>
      </c>
      <c r="D16" s="18">
        <v>1037</v>
      </c>
      <c r="F16" s="19" t="s">
        <v>970</v>
      </c>
      <c r="G16" s="14"/>
      <c r="H16" s="27"/>
      <c r="J16" s="25" t="s">
        <v>972</v>
      </c>
      <c r="O16" s="14"/>
      <c r="P16" s="27"/>
    </row>
    <row r="17" spans="2:16" ht="28.9">
      <c r="B17" s="19" t="s">
        <v>352</v>
      </c>
      <c r="C17" s="20" t="s">
        <v>367</v>
      </c>
      <c r="D17" s="18">
        <v>1084</v>
      </c>
      <c r="F17" s="19" t="s">
        <v>352</v>
      </c>
      <c r="G17" s="15"/>
      <c r="H17" s="27"/>
      <c r="J17" s="26" t="s">
        <v>581</v>
      </c>
      <c r="O17" s="15"/>
      <c r="P17" s="27"/>
    </row>
    <row r="18" spans="2:16" ht="28.9">
      <c r="B18" s="19" t="s">
        <v>358</v>
      </c>
      <c r="C18" s="20" t="s">
        <v>372</v>
      </c>
      <c r="D18" s="18">
        <v>1924</v>
      </c>
      <c r="F18" s="19" t="s">
        <v>358</v>
      </c>
      <c r="G18" s="14"/>
      <c r="H18" s="27"/>
      <c r="J18" s="26" t="s">
        <v>591</v>
      </c>
      <c r="O18" s="15"/>
    </row>
    <row r="19" spans="2:16" ht="28.9">
      <c r="B19" s="19" t="s">
        <v>363</v>
      </c>
      <c r="C19" s="20" t="s">
        <v>377</v>
      </c>
      <c r="D19" s="18">
        <v>4021</v>
      </c>
      <c r="F19" s="19" t="s">
        <v>363</v>
      </c>
      <c r="G19" s="14"/>
      <c r="H19" s="27"/>
      <c r="J19" s="26" t="s">
        <v>593</v>
      </c>
      <c r="O19" s="15"/>
      <c r="P19" s="27"/>
    </row>
    <row r="20" spans="2:16" ht="28.9">
      <c r="B20" s="19" t="s">
        <v>973</v>
      </c>
      <c r="C20" s="20" t="s">
        <v>974</v>
      </c>
      <c r="D20" s="18">
        <v>1926</v>
      </c>
      <c r="F20" s="19" t="s">
        <v>973</v>
      </c>
      <c r="G20" s="15"/>
      <c r="H20" s="27"/>
      <c r="J20" s="26" t="s">
        <v>611</v>
      </c>
      <c r="O20" s="15"/>
      <c r="P20" s="27"/>
    </row>
    <row r="21" spans="2:16">
      <c r="B21" s="19" t="s">
        <v>378</v>
      </c>
      <c r="C21" s="20" t="s">
        <v>390</v>
      </c>
      <c r="D21" s="18">
        <v>1032</v>
      </c>
      <c r="F21" s="19" t="s">
        <v>378</v>
      </c>
    </row>
    <row r="22" spans="2:16" ht="28.9">
      <c r="B22" s="19" t="s">
        <v>383</v>
      </c>
      <c r="C22" s="20" t="s">
        <v>394</v>
      </c>
      <c r="D22" s="18">
        <v>1014</v>
      </c>
      <c r="F22" s="19" t="s">
        <v>383</v>
      </c>
    </row>
    <row r="23" spans="2:16" ht="28.9">
      <c r="B23" s="19" t="s">
        <v>387</v>
      </c>
      <c r="C23" s="20" t="s">
        <v>398</v>
      </c>
      <c r="D23" s="18">
        <v>1015</v>
      </c>
      <c r="F23" s="19" t="s">
        <v>387</v>
      </c>
    </row>
    <row r="24" spans="2:16" ht="28.9">
      <c r="B24" s="19" t="s">
        <v>391</v>
      </c>
      <c r="C24" s="20" t="s">
        <v>401</v>
      </c>
      <c r="D24" s="18">
        <v>1013</v>
      </c>
      <c r="F24" s="19" t="s">
        <v>391</v>
      </c>
    </row>
    <row r="25" spans="2:16" ht="28.9">
      <c r="B25" s="16" t="s">
        <v>395</v>
      </c>
      <c r="C25" s="17" t="s">
        <v>404</v>
      </c>
      <c r="D25" s="18">
        <v>1016</v>
      </c>
      <c r="F25" s="16" t="s">
        <v>395</v>
      </c>
    </row>
    <row r="26" spans="2:16">
      <c r="B26" s="19" t="s">
        <v>975</v>
      </c>
      <c r="C26" s="20" t="s">
        <v>976</v>
      </c>
      <c r="D26" s="18">
        <v>4044</v>
      </c>
      <c r="F26" s="19" t="s">
        <v>975</v>
      </c>
    </row>
    <row r="27" spans="2:16" ht="28.9">
      <c r="B27" s="19" t="s">
        <v>175</v>
      </c>
      <c r="C27" s="20" t="s">
        <v>176</v>
      </c>
      <c r="D27" s="18">
        <v>1188</v>
      </c>
    </row>
    <row r="28" spans="2:16">
      <c r="B28" s="19" t="s">
        <v>198</v>
      </c>
      <c r="C28" s="20" t="s">
        <v>199</v>
      </c>
      <c r="D28" s="18">
        <v>1166</v>
      </c>
    </row>
    <row r="29" spans="2:16">
      <c r="B29" s="19" t="s">
        <v>192</v>
      </c>
      <c r="C29" s="20" t="s">
        <v>548</v>
      </c>
      <c r="D29" s="18">
        <v>1220</v>
      </c>
    </row>
    <row r="30" spans="2:16">
      <c r="B30" s="19" t="s">
        <v>939</v>
      </c>
      <c r="C30" s="20" t="s">
        <v>977</v>
      </c>
      <c r="D30" s="18">
        <v>1103</v>
      </c>
    </row>
    <row r="31" spans="2:16">
      <c r="B31" s="19" t="s">
        <v>942</v>
      </c>
      <c r="C31" s="22" t="s">
        <v>978</v>
      </c>
      <c r="D31" s="18">
        <v>1130</v>
      </c>
    </row>
    <row r="32" spans="2:16">
      <c r="B32" s="16" t="s">
        <v>946</v>
      </c>
      <c r="C32" s="17" t="s">
        <v>979</v>
      </c>
      <c r="D32" s="18">
        <v>1149</v>
      </c>
    </row>
    <row r="33" spans="2:4">
      <c r="B33" s="16" t="s">
        <v>948</v>
      </c>
      <c r="C33" s="17" t="s">
        <v>980</v>
      </c>
      <c r="D33" s="18">
        <v>1163</v>
      </c>
    </row>
    <row r="34" spans="2:4">
      <c r="B34" s="19" t="s">
        <v>196</v>
      </c>
      <c r="C34" s="20" t="s">
        <v>770</v>
      </c>
      <c r="D34" s="18">
        <v>1099</v>
      </c>
    </row>
    <row r="35" spans="2:4">
      <c r="B35" s="16" t="s">
        <v>954</v>
      </c>
      <c r="C35" s="17" t="s">
        <v>981</v>
      </c>
      <c r="D35" s="18">
        <v>1096</v>
      </c>
    </row>
    <row r="36" spans="2:4">
      <c r="B36" s="16" t="s">
        <v>956</v>
      </c>
      <c r="C36" s="17" t="s">
        <v>982</v>
      </c>
      <c r="D36" s="18">
        <v>1145</v>
      </c>
    </row>
    <row r="37" spans="2:4">
      <c r="B37" s="19" t="s">
        <v>958</v>
      </c>
      <c r="C37" s="20" t="s">
        <v>983</v>
      </c>
      <c r="D37" s="18">
        <v>2522</v>
      </c>
    </row>
    <row r="38" spans="2:4">
      <c r="B38" s="16" t="s">
        <v>959</v>
      </c>
      <c r="C38" s="17" t="s">
        <v>984</v>
      </c>
      <c r="D38" s="18">
        <v>5339</v>
      </c>
    </row>
    <row r="39" spans="2:4" ht="28.9">
      <c r="B39" s="16" t="s">
        <v>962</v>
      </c>
      <c r="C39" s="17" t="s">
        <v>985</v>
      </c>
      <c r="D39" s="18">
        <v>5348</v>
      </c>
    </row>
    <row r="40" spans="2:4">
      <c r="B40" s="19" t="s">
        <v>206</v>
      </c>
      <c r="C40" s="20" t="s">
        <v>771</v>
      </c>
      <c r="D40" s="18">
        <v>1106</v>
      </c>
    </row>
    <row r="41" spans="2:4">
      <c r="B41" s="19" t="s">
        <v>938</v>
      </c>
      <c r="C41" s="20" t="s">
        <v>986</v>
      </c>
      <c r="D41" s="18">
        <v>1308</v>
      </c>
    </row>
    <row r="42" spans="2:4">
      <c r="B42" s="19" t="s">
        <v>940</v>
      </c>
      <c r="C42" s="20" t="s">
        <v>987</v>
      </c>
      <c r="D42" s="18">
        <v>1352</v>
      </c>
    </row>
    <row r="43" spans="2:4">
      <c r="B43" s="16" t="s">
        <v>945</v>
      </c>
      <c r="C43" s="17" t="s">
        <v>988</v>
      </c>
      <c r="D43" s="18">
        <v>1337</v>
      </c>
    </row>
    <row r="44" spans="2:4">
      <c r="B44" s="19" t="s">
        <v>947</v>
      </c>
      <c r="C44" s="20" t="s">
        <v>989</v>
      </c>
      <c r="D44" s="18">
        <v>1364</v>
      </c>
    </row>
    <row r="45" spans="2:4">
      <c r="B45" s="19" t="s">
        <v>951</v>
      </c>
      <c r="C45" s="20" t="s">
        <v>990</v>
      </c>
      <c r="D45" s="18">
        <v>1355</v>
      </c>
    </row>
    <row r="46" spans="2:4">
      <c r="B46" s="19" t="s">
        <v>953</v>
      </c>
      <c r="C46" s="20" t="s">
        <v>991</v>
      </c>
      <c r="D46" s="18">
        <v>1361</v>
      </c>
    </row>
    <row r="47" spans="2:4">
      <c r="B47" s="19" t="s">
        <v>955</v>
      </c>
      <c r="C47" s="20" t="s">
        <v>992</v>
      </c>
      <c r="D47" s="18">
        <v>1318</v>
      </c>
    </row>
    <row r="48" spans="2:4">
      <c r="B48" s="16" t="s">
        <v>957</v>
      </c>
      <c r="C48" s="17" t="s">
        <v>993</v>
      </c>
      <c r="D48" s="18">
        <v>1351</v>
      </c>
    </row>
    <row r="49" spans="2:4">
      <c r="B49" s="19" t="s">
        <v>207</v>
      </c>
      <c r="C49" s="20" t="s">
        <v>776</v>
      </c>
      <c r="D49" s="18">
        <v>1910</v>
      </c>
    </row>
    <row r="50" spans="2:4">
      <c r="B50" s="19" t="s">
        <v>960</v>
      </c>
      <c r="C50" s="20" t="s">
        <v>994</v>
      </c>
      <c r="D50" s="18">
        <v>1354</v>
      </c>
    </row>
    <row r="51" spans="2:4">
      <c r="B51" s="19" t="s">
        <v>221</v>
      </c>
      <c r="C51" s="20" t="s">
        <v>582</v>
      </c>
      <c r="D51" s="18">
        <v>1386</v>
      </c>
    </row>
    <row r="52" spans="2:4">
      <c r="B52" s="19" t="s">
        <v>941</v>
      </c>
      <c r="C52" s="20" t="s">
        <v>995</v>
      </c>
      <c r="D52" s="18">
        <v>1381</v>
      </c>
    </row>
    <row r="53" spans="2:4">
      <c r="B53" s="19" t="s">
        <v>257</v>
      </c>
      <c r="C53" s="20" t="s">
        <v>592</v>
      </c>
      <c r="D53" s="18">
        <v>1983</v>
      </c>
    </row>
    <row r="54" spans="2:4">
      <c r="B54" s="19" t="s">
        <v>264</v>
      </c>
      <c r="C54" s="20" t="s">
        <v>594</v>
      </c>
      <c r="D54" s="18">
        <v>6216</v>
      </c>
    </row>
    <row r="55" spans="2:4">
      <c r="B55" s="25" t="s">
        <v>952</v>
      </c>
      <c r="C55" s="17" t="s">
        <v>996</v>
      </c>
      <c r="D55" s="18">
        <v>1939</v>
      </c>
    </row>
    <row r="56" spans="2:4">
      <c r="B56" s="26" t="s">
        <v>237</v>
      </c>
      <c r="C56" s="20" t="s">
        <v>630</v>
      </c>
      <c r="D56" s="18">
        <v>1617</v>
      </c>
    </row>
    <row r="57" spans="2:4">
      <c r="B57" s="26" t="s">
        <v>290</v>
      </c>
      <c r="C57" s="20" t="s">
        <v>638</v>
      </c>
      <c r="D57" s="18">
        <v>1419</v>
      </c>
    </row>
    <row r="58" spans="2:4">
      <c r="B58" s="26" t="s">
        <v>400</v>
      </c>
      <c r="C58" s="20" t="s">
        <v>659</v>
      </c>
      <c r="D58" s="18">
        <v>1951</v>
      </c>
    </row>
    <row r="59" spans="2:4">
      <c r="B59" s="26" t="s">
        <v>426</v>
      </c>
      <c r="C59" s="20" t="s">
        <v>671</v>
      </c>
      <c r="D59" s="18">
        <v>1902</v>
      </c>
    </row>
    <row r="60" spans="2:4">
      <c r="B60" s="26" t="s">
        <v>961</v>
      </c>
      <c r="C60" s="20" t="s">
        <v>997</v>
      </c>
      <c r="D60" s="1" t="s">
        <v>998</v>
      </c>
    </row>
    <row r="61" spans="2:4">
      <c r="B61" s="26" t="s">
        <v>523</v>
      </c>
      <c r="C61" s="20" t="s">
        <v>719</v>
      </c>
      <c r="D61" s="18">
        <v>1758</v>
      </c>
    </row>
    <row r="62" spans="2:4">
      <c r="B62" s="26" t="s">
        <v>525</v>
      </c>
      <c r="C62" s="20" t="s">
        <v>720</v>
      </c>
      <c r="D62" s="18">
        <v>2216</v>
      </c>
    </row>
    <row r="63" spans="2:4">
      <c r="B63" s="26" t="s">
        <v>527</v>
      </c>
      <c r="C63" s="20" t="s">
        <v>721</v>
      </c>
      <c r="D63" s="18">
        <v>1903</v>
      </c>
    </row>
    <row r="64" spans="2:4">
      <c r="B64" s="26" t="s">
        <v>969</v>
      </c>
      <c r="C64" s="20" t="s">
        <v>999</v>
      </c>
      <c r="D64" s="18">
        <v>1833</v>
      </c>
    </row>
    <row r="65" spans="2:4">
      <c r="B65" s="25" t="s">
        <v>972</v>
      </c>
      <c r="C65" s="17" t="s">
        <v>1000</v>
      </c>
      <c r="D65" s="18">
        <v>1963</v>
      </c>
    </row>
    <row r="66" spans="2:4">
      <c r="B66" s="26" t="s">
        <v>581</v>
      </c>
      <c r="C66" s="20" t="s">
        <v>748</v>
      </c>
      <c r="D66" s="18">
        <v>1477</v>
      </c>
    </row>
    <row r="67" spans="2:4">
      <c r="B67" s="26" t="s">
        <v>591</v>
      </c>
      <c r="C67" s="20" t="s">
        <v>753</v>
      </c>
      <c r="D67" s="1" t="s">
        <v>998</v>
      </c>
    </row>
    <row r="68" spans="2:4">
      <c r="B68" s="26" t="s">
        <v>593</v>
      </c>
      <c r="C68" s="20" t="s">
        <v>754</v>
      </c>
      <c r="D68" s="18">
        <v>1528</v>
      </c>
    </row>
    <row r="69" spans="2:4">
      <c r="B69" s="26" t="s">
        <v>611</v>
      </c>
      <c r="C69" s="20" t="s">
        <v>763</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220F33CF-0131-4D17-822F-62C709D22E4C}"/>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2022-12-28T11:23:22Z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